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J:\PDB\WS434\Public\Design Standards Guidelines\2023 Edition\Final Documents\Internal Appendices\"/>
    </mc:Choice>
  </mc:AlternateContent>
  <xr:revisionPtr revIDLastSave="0" documentId="8_{83A8340B-4DBE-4814-BCEA-EA1C6BBE9149}" xr6:coauthVersionLast="47" xr6:coauthVersionMax="47" xr10:uidLastSave="{00000000-0000-0000-0000-000000000000}"/>
  <bookViews>
    <workbookView xWindow="28680" yWindow="-120" windowWidth="30960" windowHeight="15840" xr2:uid="{00000000-000D-0000-FFFF-FFFF00000000}"/>
  </bookViews>
  <sheets>
    <sheet name="Wet Well Sizing - mph" sheetId="4" r:id="rId1"/>
  </sheets>
  <definedNames>
    <definedName name="_xlnm.Print_Area" localSheetId="0">'Wet Well Sizing - mph'!$A$1:$L$77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 i="4" l="1"/>
  <c r="C34" i="4" s="1"/>
  <c r="C55" i="4" s="1"/>
  <c r="C61" i="4" s="1"/>
  <c r="C62" i="4" s="1"/>
  <c r="C69" i="4" s="1"/>
  <c r="C58" i="4"/>
  <c r="C65" i="4"/>
  <c r="C39" i="4"/>
  <c r="C46" i="4" s="1"/>
  <c r="C49" i="4" s="1"/>
  <c r="C47" i="4"/>
  <c r="B73" i="4" l="1"/>
  <c r="B74" i="4"/>
</calcChain>
</file>

<file path=xl/sharedStrings.xml><?xml version="1.0" encoding="utf-8"?>
<sst xmlns="http://schemas.openxmlformats.org/spreadsheetml/2006/main" count="78" uniqueCount="58">
  <si>
    <t>Pump Station Wetwell Sizing Example</t>
  </si>
  <si>
    <t>V =</t>
  </si>
  <si>
    <t>t =</t>
  </si>
  <si>
    <t>min</t>
  </si>
  <si>
    <t>Q =</t>
  </si>
  <si>
    <t>gpm</t>
  </si>
  <si>
    <t>--</t>
  </si>
  <si>
    <t>Number of Total Pumps</t>
  </si>
  <si>
    <t>Boxed Cells represent data inputted manually</t>
  </si>
  <si>
    <t>HP</t>
  </si>
  <si>
    <t>1.</t>
  </si>
  <si>
    <t>Determine Minimum Motor Cycle Time:</t>
  </si>
  <si>
    <t>Pump Design Flow Rate (each)</t>
  </si>
  <si>
    <t>Number of Duty Pumps (no staggered cycling - one duty, one standby)</t>
  </si>
  <si>
    <t>Pump Station Firm Capacity</t>
  </si>
  <si>
    <t>Maximum Motor Starts per Hour (see Table 6.4.2.4.1-1)</t>
  </si>
  <si>
    <t>Motor Cycle Time</t>
  </si>
  <si>
    <t>2.</t>
  </si>
  <si>
    <t>Calculate Required Wet Well Volume based on Cycle Time:</t>
  </si>
  <si>
    <t>V [ft^3] =</t>
  </si>
  <si>
    <t>t [min] *Q [gpm]</t>
  </si>
  <si>
    <t>where:</t>
  </si>
  <si>
    <t>3.</t>
  </si>
  <si>
    <t>ft</t>
  </si>
  <si>
    <t>LF</t>
  </si>
  <si>
    <t>2006-2007 hourly flow data from identical pump station and collection system</t>
  </si>
  <si>
    <t>Pumps</t>
  </si>
  <si>
    <t>Collection System</t>
  </si>
  <si>
    <t>Task: Determine the minimum wet well size for a wastewater pump station, wet pit only configuration, given the following:</t>
  </si>
  <si>
    <t>Classify the pump station in accordance Section 6.4.2.1</t>
  </si>
  <si>
    <t>Pump Station Classification based on Firm Capacity</t>
  </si>
  <si>
    <t>Average ADF [Average Daily Flow]</t>
  </si>
  <si>
    <t>Maximum ADF</t>
  </si>
  <si>
    <t>Minimum ADF</t>
  </si>
  <si>
    <t>Maximum Peak Hour Flow</t>
  </si>
  <si>
    <t>Identify Required Wet Well Volume Based on Cycling of Pump Motors</t>
  </si>
  <si>
    <t>Identify Required Wet Well Volume Based on Emergency Storage Considerations</t>
  </si>
  <si>
    <t>Determine Emergency Storage Minimum Detention Time:</t>
  </si>
  <si>
    <t>Based on Pump Station Classification (see Table 6.4.2.4.2-1)</t>
  </si>
  <si>
    <t>Determine ESF (Emergency Storage Flow):</t>
  </si>
  <si>
    <t>Use Max ADF for one calendar year at identical installation</t>
  </si>
  <si>
    <t>Calculate Emergency Storage Volume:</t>
  </si>
  <si>
    <t>gallons</t>
  </si>
  <si>
    <t>Emergency Storage Volume (Detention Time x Flow)</t>
  </si>
  <si>
    <t>4.</t>
  </si>
  <si>
    <t>cubic-feet</t>
  </si>
  <si>
    <t xml:space="preserve">Calculate Available Capacity of Collection System for Emergency Storage </t>
  </si>
  <si>
    <t>Available Volume of Collection System for Emergency Storage (see box sewer info above)</t>
  </si>
  <si>
    <t>5.</t>
  </si>
  <si>
    <t>Calculate Required Wet Well Volume based on Emergency Storage Requirements</t>
  </si>
  <si>
    <t>Compare Required Wet Well Volumes from Both Methods and Use the Larger Value</t>
  </si>
  <si>
    <t>Conversion (7.48gal/ft^3)</t>
  </si>
  <si>
    <t>Pump HP (each), from manufacturer's literature</t>
  </si>
  <si>
    <t>Number of Influent Sewers to Pump Station</t>
  </si>
  <si>
    <t>Influent Sewer Diameter</t>
  </si>
  <si>
    <t>Sewer length from pump station to existing overflow point (when full)</t>
  </si>
  <si>
    <t>Note: Veriy that the wet well volume is sufficient to allow for pump movement and equipment access for maintenance.</t>
  </si>
  <si>
    <t>This example calculation spreadsheet has not been reviewed or approved for wide use. It is provided as informational only.  The engineer may use this information, but it should be thoroughly checked.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</si>
</sst>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b/>
      <sz val="10"/>
      <name val="Arial"/>
      <family val="2"/>
    </font>
    <font>
      <sz val="8"/>
      <name val="Arial"/>
      <family val="2"/>
    </font>
    <font>
      <u/>
      <sz val="10"/>
      <name val="Arial"/>
      <family val="2"/>
    </font>
    <font>
      <i/>
      <sz val="10"/>
      <name val="Arial"/>
      <family val="2"/>
    </font>
    <font>
      <sz val="10"/>
      <color indexed="10"/>
      <name val="Arial"/>
      <family val="2"/>
    </font>
    <font>
      <b/>
      <sz val="10"/>
      <color indexed="10"/>
      <name val="Arial"/>
      <family val="2"/>
    </font>
    <font>
      <b/>
      <i/>
      <sz val="12"/>
      <color indexed="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0" fillId="0" borderId="0" xfId="0" applyAlignment="1">
      <alignment horizontal="center"/>
    </xf>
    <xf numFmtId="0" fontId="0" fillId="0" borderId="0" xfId="0" applyAlignment="1">
      <alignment horizontal="right"/>
    </xf>
    <xf numFmtId="0" fontId="0" fillId="0" borderId="0" xfId="0" applyAlignment="1">
      <alignment horizontal="left" vertical="center" wrapText="1"/>
    </xf>
    <xf numFmtId="0" fontId="0" fillId="0" borderId="0" xfId="0" applyAlignment="1">
      <alignment horizontal="right" vertical="center"/>
    </xf>
    <xf numFmtId="0" fontId="0" fillId="0" borderId="0" xfId="0" applyAlignment="1">
      <alignment horizontal="centerContinuous"/>
    </xf>
    <xf numFmtId="0" fontId="0" fillId="0" borderId="0" xfId="0" quotePrefix="1"/>
    <xf numFmtId="0" fontId="0" fillId="0" borderId="1" xfId="0" applyBorder="1"/>
    <xf numFmtId="49" fontId="0" fillId="0" borderId="0" xfId="0" applyNumberFormat="1"/>
    <xf numFmtId="0" fontId="3" fillId="0" borderId="0" xfId="0" applyFont="1" applyAlignment="1">
      <alignment horizontal="centerContinuous"/>
    </xf>
    <xf numFmtId="0" fontId="0" fillId="0" borderId="0" xfId="0" applyAlignment="1">
      <alignment horizontal="left"/>
    </xf>
    <xf numFmtId="1" fontId="0" fillId="0" borderId="0" xfId="0" applyNumberFormat="1" applyAlignment="1">
      <alignment horizontal="center" vertical="center" wrapText="1"/>
    </xf>
    <xf numFmtId="0" fontId="4" fillId="0" borderId="0" xfId="0" applyFont="1"/>
    <xf numFmtId="49" fontId="1" fillId="0" borderId="0" xfId="0" applyNumberFormat="1" applyFont="1"/>
    <xf numFmtId="0" fontId="5" fillId="0" borderId="0" xfId="0" applyFont="1" applyAlignment="1">
      <alignment horizontal="right" vertical="center"/>
    </xf>
    <xf numFmtId="3" fontId="0" fillId="0" borderId="0" xfId="0" applyNumberFormat="1"/>
    <xf numFmtId="3" fontId="5" fillId="0" borderId="0" xfId="0" applyNumberFormat="1" applyFont="1"/>
    <xf numFmtId="0" fontId="5" fillId="0" borderId="0" xfId="0" applyFont="1"/>
    <xf numFmtId="0" fontId="6" fillId="0" borderId="0" xfId="0" applyFont="1"/>
    <xf numFmtId="1" fontId="0" fillId="0" borderId="0" xfId="0" applyNumberFormat="1"/>
    <xf numFmtId="49" fontId="7" fillId="0" borderId="0" xfId="0" applyNumberFormat="1" applyFont="1" applyAlignment="1">
      <alignment wrapText="1"/>
    </xf>
    <xf numFmtId="0" fontId="7" fillId="0" borderId="0" xfId="0" applyFont="1" applyAlignment="1">
      <alignment wrapText="1"/>
    </xf>
    <xf numFmtId="0" fontId="5" fillId="0" borderId="0" xfId="0" applyFont="1" applyAlignment="1">
      <alignment horizontal="left" vertical="center" wrapText="1"/>
    </xf>
    <xf numFmtId="0" fontId="0" fillId="0" borderId="0" xfId="0" applyAlignment="1">
      <alignment horizontal="right" vertical="center"/>
    </xf>
    <xf numFmtId="0" fontId="5" fillId="0" borderId="0" xfId="0" applyFont="1" applyAlignment="1">
      <alignment horizontal="right" vertical="center"/>
    </xf>
    <xf numFmtId="1" fontId="5" fillId="0" borderId="0" xfId="0" applyNumberFormat="1" applyFont="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6"/>
  <sheetViews>
    <sheetView tabSelected="1" zoomScaleNormal="100" zoomScaleSheetLayoutView="100" workbookViewId="0">
      <selection activeCell="H19" sqref="H19"/>
    </sheetView>
  </sheetViews>
  <sheetFormatPr defaultRowHeight="12.75" x14ac:dyDescent="0.2"/>
  <cols>
    <col min="1" max="1" width="2.28515625" style="8" customWidth="1"/>
    <col min="2" max="2" width="3.42578125" customWidth="1"/>
    <col min="4" max="4" width="11.140625" customWidth="1"/>
    <col min="10" max="10" width="12" customWidth="1"/>
    <col min="12" max="12" width="10.42578125" customWidth="1"/>
  </cols>
  <sheetData>
    <row r="1" spans="1:11" x14ac:dyDescent="0.2">
      <c r="A1" s="20" t="s">
        <v>57</v>
      </c>
      <c r="B1" s="21"/>
      <c r="C1" s="21"/>
      <c r="D1" s="21"/>
      <c r="E1" s="21"/>
      <c r="F1" s="21"/>
      <c r="G1" s="21"/>
      <c r="H1" s="21"/>
      <c r="I1" s="21"/>
      <c r="J1" s="21"/>
      <c r="K1" s="21"/>
    </row>
    <row r="2" spans="1:11" x14ac:dyDescent="0.2">
      <c r="A2" s="20"/>
      <c r="B2" s="21"/>
      <c r="C2" s="21"/>
      <c r="D2" s="21"/>
      <c r="E2" s="21"/>
      <c r="F2" s="21"/>
      <c r="G2" s="21"/>
      <c r="H2" s="21"/>
      <c r="I2" s="21"/>
      <c r="J2" s="21"/>
      <c r="K2" s="21"/>
    </row>
    <row r="3" spans="1:11" x14ac:dyDescent="0.2">
      <c r="A3" s="20"/>
      <c r="B3" s="21"/>
      <c r="C3" s="21"/>
      <c r="D3" s="21"/>
      <c r="E3" s="21"/>
      <c r="F3" s="21"/>
      <c r="G3" s="21"/>
      <c r="H3" s="21"/>
      <c r="I3" s="21"/>
      <c r="J3" s="21"/>
      <c r="K3" s="21"/>
    </row>
    <row r="4" spans="1:11" x14ac:dyDescent="0.2">
      <c r="A4" s="21"/>
      <c r="B4" s="21"/>
      <c r="C4" s="21"/>
      <c r="D4" s="21"/>
      <c r="E4" s="21"/>
      <c r="F4" s="21"/>
      <c r="G4" s="21"/>
      <c r="H4" s="21"/>
      <c r="I4" s="21"/>
      <c r="J4" s="21"/>
      <c r="K4" s="21"/>
    </row>
    <row r="6" spans="1:11" x14ac:dyDescent="0.2">
      <c r="B6" s="5" t="s">
        <v>0</v>
      </c>
      <c r="C6" s="5"/>
      <c r="D6" s="5"/>
      <c r="E6" s="5"/>
      <c r="F6" s="5"/>
      <c r="G6" s="5"/>
      <c r="H6" s="5"/>
      <c r="I6" s="5"/>
      <c r="J6" s="5"/>
    </row>
    <row r="9" spans="1:11" x14ac:dyDescent="0.2">
      <c r="B9" t="s">
        <v>28</v>
      </c>
    </row>
    <row r="11" spans="1:11" x14ac:dyDescent="0.2">
      <c r="B11" s="7"/>
      <c r="C11" t="s">
        <v>8</v>
      </c>
    </row>
    <row r="13" spans="1:11" x14ac:dyDescent="0.2">
      <c r="C13" s="12" t="s">
        <v>26</v>
      </c>
    </row>
    <row r="14" spans="1:11" x14ac:dyDescent="0.2">
      <c r="C14" s="7">
        <v>2</v>
      </c>
      <c r="D14" s="6" t="s">
        <v>6</v>
      </c>
      <c r="E14" t="s">
        <v>7</v>
      </c>
    </row>
    <row r="15" spans="1:11" x14ac:dyDescent="0.2">
      <c r="C15" s="7">
        <v>1</v>
      </c>
      <c r="D15" s="6" t="s">
        <v>6</v>
      </c>
      <c r="E15" t="s">
        <v>13</v>
      </c>
    </row>
    <row r="16" spans="1:11" x14ac:dyDescent="0.2">
      <c r="C16" s="7">
        <v>2000</v>
      </c>
      <c r="D16" t="s">
        <v>5</v>
      </c>
      <c r="E16" t="s">
        <v>12</v>
      </c>
    </row>
    <row r="17" spans="1:5" x14ac:dyDescent="0.2">
      <c r="C17" s="7">
        <v>125</v>
      </c>
      <c r="D17" t="s">
        <v>9</v>
      </c>
      <c r="E17" t="s">
        <v>52</v>
      </c>
    </row>
    <row r="19" spans="1:5" x14ac:dyDescent="0.2">
      <c r="C19" s="12" t="s">
        <v>27</v>
      </c>
    </row>
    <row r="20" spans="1:5" x14ac:dyDescent="0.2">
      <c r="C20" s="7">
        <v>1</v>
      </c>
      <c r="D20" s="6" t="s">
        <v>6</v>
      </c>
      <c r="E20" t="s">
        <v>53</v>
      </c>
    </row>
    <row r="21" spans="1:5" x14ac:dyDescent="0.2">
      <c r="C21" s="7">
        <v>6</v>
      </c>
      <c r="D21" t="s">
        <v>23</v>
      </c>
      <c r="E21" t="s">
        <v>54</v>
      </c>
    </row>
    <row r="22" spans="1:5" x14ac:dyDescent="0.2">
      <c r="C22" s="7">
        <v>4800</v>
      </c>
      <c r="D22" t="s">
        <v>24</v>
      </c>
      <c r="E22" t="s">
        <v>55</v>
      </c>
    </row>
    <row r="24" spans="1:5" x14ac:dyDescent="0.2">
      <c r="C24" s="12" t="s">
        <v>25</v>
      </c>
    </row>
    <row r="25" spans="1:5" x14ac:dyDescent="0.2">
      <c r="C25" s="7">
        <v>1675</v>
      </c>
      <c r="D25" t="s">
        <v>5</v>
      </c>
      <c r="E25" t="s">
        <v>31</v>
      </c>
    </row>
    <row r="26" spans="1:5" x14ac:dyDescent="0.2">
      <c r="C26" s="7">
        <v>2250</v>
      </c>
      <c r="D26" t="s">
        <v>5</v>
      </c>
      <c r="E26" t="s">
        <v>32</v>
      </c>
    </row>
    <row r="27" spans="1:5" x14ac:dyDescent="0.2">
      <c r="C27" s="7">
        <v>1200</v>
      </c>
      <c r="D27" t="s">
        <v>5</v>
      </c>
      <c r="E27" t="s">
        <v>33</v>
      </c>
    </row>
    <row r="28" spans="1:5" x14ac:dyDescent="0.2">
      <c r="C28" s="7">
        <v>2600</v>
      </c>
      <c r="D28" t="s">
        <v>5</v>
      </c>
      <c r="E28" t="s">
        <v>34</v>
      </c>
    </row>
    <row r="30" spans="1:5" x14ac:dyDescent="0.2">
      <c r="A30" s="13" t="s">
        <v>35</v>
      </c>
    </row>
    <row r="32" spans="1:5" x14ac:dyDescent="0.2">
      <c r="A32" s="8" t="s">
        <v>10</v>
      </c>
      <c r="B32" t="s">
        <v>29</v>
      </c>
    </row>
    <row r="33" spans="1:5" x14ac:dyDescent="0.2">
      <c r="C33">
        <f>(C14-C15)*C16</f>
        <v>2000</v>
      </c>
      <c r="D33" t="s">
        <v>5</v>
      </c>
      <c r="E33" t="s">
        <v>14</v>
      </c>
    </row>
    <row r="34" spans="1:5" x14ac:dyDescent="0.2">
      <c r="C34" s="2" t="str">
        <f>IF(C33&lt;4000,"SMALL","MEDIUM")</f>
        <v>SMALL</v>
      </c>
      <c r="D34" s="6" t="s">
        <v>6</v>
      </c>
      <c r="E34" t="s">
        <v>30</v>
      </c>
    </row>
    <row r="35" spans="1:5" x14ac:dyDescent="0.2">
      <c r="C35" s="2"/>
      <c r="D35" s="6"/>
    </row>
    <row r="37" spans="1:5" x14ac:dyDescent="0.2">
      <c r="A37" s="8" t="s">
        <v>17</v>
      </c>
      <c r="B37" t="s">
        <v>11</v>
      </c>
    </row>
    <row r="38" spans="1:5" x14ac:dyDescent="0.2">
      <c r="C38" s="7">
        <v>6</v>
      </c>
      <c r="D38" s="6" t="s">
        <v>6</v>
      </c>
      <c r="E38" t="s">
        <v>15</v>
      </c>
    </row>
    <row r="39" spans="1:5" x14ac:dyDescent="0.2">
      <c r="C39">
        <f>60/C38</f>
        <v>10</v>
      </c>
      <c r="D39" t="s">
        <v>3</v>
      </c>
      <c r="E39" t="s">
        <v>16</v>
      </c>
    </row>
    <row r="41" spans="1:5" x14ac:dyDescent="0.2">
      <c r="A41" s="8" t="s">
        <v>22</v>
      </c>
      <c r="B41" t="s">
        <v>18</v>
      </c>
    </row>
    <row r="43" spans="1:5" x14ac:dyDescent="0.2">
      <c r="B43" s="23" t="s">
        <v>19</v>
      </c>
      <c r="C43" s="9" t="s">
        <v>20</v>
      </c>
      <c r="D43" s="9"/>
    </row>
    <row r="44" spans="1:5" x14ac:dyDescent="0.2">
      <c r="B44" s="23"/>
      <c r="C44" s="5">
        <v>30</v>
      </c>
      <c r="D44" s="5"/>
    </row>
    <row r="45" spans="1:5" x14ac:dyDescent="0.2">
      <c r="B45" s="2" t="s">
        <v>21</v>
      </c>
    </row>
    <row r="46" spans="1:5" x14ac:dyDescent="0.2">
      <c r="B46" s="2" t="s">
        <v>2</v>
      </c>
      <c r="C46" s="1">
        <f>C39</f>
        <v>10</v>
      </c>
      <c r="D46" t="s">
        <v>3</v>
      </c>
    </row>
    <row r="47" spans="1:5" x14ac:dyDescent="0.2">
      <c r="B47" s="2" t="s">
        <v>4</v>
      </c>
      <c r="C47" s="1">
        <f>C16</f>
        <v>2000</v>
      </c>
      <c r="D47" t="s">
        <v>5</v>
      </c>
    </row>
    <row r="49" spans="1:5" x14ac:dyDescent="0.2">
      <c r="B49" s="24" t="s">
        <v>1</v>
      </c>
      <c r="C49" s="25">
        <f>ROUND(((C46*C47)/30),0)</f>
        <v>667</v>
      </c>
      <c r="D49" s="22" t="s">
        <v>45</v>
      </c>
    </row>
    <row r="50" spans="1:5" x14ac:dyDescent="0.2">
      <c r="B50" s="24"/>
      <c r="C50" s="25"/>
      <c r="D50" s="22"/>
    </row>
    <row r="51" spans="1:5" x14ac:dyDescent="0.2">
      <c r="B51" s="4"/>
      <c r="C51" s="11"/>
      <c r="D51" s="3"/>
    </row>
    <row r="52" spans="1:5" x14ac:dyDescent="0.2">
      <c r="A52" s="13" t="s">
        <v>36</v>
      </c>
    </row>
    <row r="53" spans="1:5" x14ac:dyDescent="0.2">
      <c r="A53" s="13"/>
    </row>
    <row r="54" spans="1:5" x14ac:dyDescent="0.2">
      <c r="A54" s="8" t="s">
        <v>10</v>
      </c>
      <c r="B54" s="10" t="s">
        <v>37</v>
      </c>
    </row>
    <row r="55" spans="1:5" x14ac:dyDescent="0.2">
      <c r="B55" s="10"/>
      <c r="C55">
        <f>IF(C34="SMALL",480,"--")</f>
        <v>480</v>
      </c>
      <c r="D55" t="s">
        <v>3</v>
      </c>
      <c r="E55" t="s">
        <v>38</v>
      </c>
    </row>
    <row r="56" spans="1:5" x14ac:dyDescent="0.2">
      <c r="B56" s="10"/>
    </row>
    <row r="57" spans="1:5" x14ac:dyDescent="0.2">
      <c r="A57" s="8" t="s">
        <v>17</v>
      </c>
      <c r="B57" s="10" t="s">
        <v>39</v>
      </c>
    </row>
    <row r="58" spans="1:5" x14ac:dyDescent="0.2">
      <c r="B58" s="10"/>
      <c r="C58">
        <f>C26</f>
        <v>2250</v>
      </c>
      <c r="D58" t="s">
        <v>5</v>
      </c>
      <c r="E58" t="s">
        <v>40</v>
      </c>
    </row>
    <row r="59" spans="1:5" x14ac:dyDescent="0.2">
      <c r="B59" s="10"/>
    </row>
    <row r="60" spans="1:5" x14ac:dyDescent="0.2">
      <c r="A60" s="8" t="s">
        <v>22</v>
      </c>
      <c r="B60" s="10" t="s">
        <v>41</v>
      </c>
    </row>
    <row r="61" spans="1:5" x14ac:dyDescent="0.2">
      <c r="C61" s="15">
        <f>C55*C58</f>
        <v>1080000</v>
      </c>
      <c r="D61" t="s">
        <v>42</v>
      </c>
      <c r="E61" t="s">
        <v>43</v>
      </c>
    </row>
    <row r="62" spans="1:5" x14ac:dyDescent="0.2">
      <c r="C62" s="15">
        <f>C61/7.48</f>
        <v>144385.02673796791</v>
      </c>
      <c r="D62" t="s">
        <v>45</v>
      </c>
      <c r="E62" t="s">
        <v>51</v>
      </c>
    </row>
    <row r="63" spans="1:5" x14ac:dyDescent="0.2">
      <c r="C63" s="15"/>
    </row>
    <row r="64" spans="1:5" x14ac:dyDescent="0.2">
      <c r="A64" s="8" t="s">
        <v>44</v>
      </c>
      <c r="B64" t="s">
        <v>46</v>
      </c>
      <c r="C64" s="15"/>
    </row>
    <row r="65" spans="1:6" x14ac:dyDescent="0.2">
      <c r="C65" s="15">
        <f>(PI()*((C21/2)^2))*C22</f>
        <v>135716.80263507908</v>
      </c>
      <c r="D65" t="s">
        <v>45</v>
      </c>
      <c r="E65" t="s">
        <v>47</v>
      </c>
    </row>
    <row r="66" spans="1:6" x14ac:dyDescent="0.2">
      <c r="C66" s="15"/>
    </row>
    <row r="67" spans="1:6" x14ac:dyDescent="0.2">
      <c r="A67" s="8" t="s">
        <v>48</v>
      </c>
      <c r="B67" t="s">
        <v>49</v>
      </c>
    </row>
    <row r="69" spans="1:6" x14ac:dyDescent="0.2">
      <c r="B69" s="14" t="s">
        <v>1</v>
      </c>
      <c r="C69" s="16">
        <f>ROUND((C62-C65),0)</f>
        <v>8668</v>
      </c>
      <c r="D69" s="17" t="s">
        <v>45</v>
      </c>
    </row>
    <row r="70" spans="1:6" x14ac:dyDescent="0.2">
      <c r="B70" s="14"/>
    </row>
    <row r="71" spans="1:6" x14ac:dyDescent="0.2">
      <c r="A71" s="13" t="s">
        <v>50</v>
      </c>
    </row>
    <row r="72" spans="1:6" x14ac:dyDescent="0.2">
      <c r="A72" s="13"/>
      <c r="C72" s="15"/>
      <c r="F72" s="19"/>
    </row>
    <row r="73" spans="1:6" x14ac:dyDescent="0.2">
      <c r="A73" s="13"/>
      <c r="B73" t="str">
        <f>CONCATENATE(C69," cubic-feet &gt;&gt; ",C49," cubic feet")</f>
        <v>8668 cubic-feet &gt;&gt; 667 cubic feet</v>
      </c>
    </row>
    <row r="74" spans="1:6" x14ac:dyDescent="0.2">
      <c r="B74" s="18" t="str">
        <f>CONCATENATE("The required wet volume should be ",C69," cubic feet.")</f>
        <v>The required wet volume should be 8668 cubic feet.</v>
      </c>
    </row>
    <row r="76" spans="1:6" x14ac:dyDescent="0.2">
      <c r="B76" t="s">
        <v>56</v>
      </c>
    </row>
  </sheetData>
  <mergeCells count="5">
    <mergeCell ref="A1:K4"/>
    <mergeCell ref="D49:D50"/>
    <mergeCell ref="B43:B44"/>
    <mergeCell ref="B49:B50"/>
    <mergeCell ref="C49:C50"/>
  </mergeCells>
  <phoneticPr fontId="2" type="noConversion"/>
  <pageMargins left="0.75" right="0.75" top="1" bottom="1" header="0.5" footer="0.5"/>
  <pageSetup scale="72"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SPU Document" ma:contentTypeID="0x01010033C938ED9F042441851867C82AE77181007C3B4CDA87F8CE47B450D060116F4AC7" ma:contentTypeVersion="46" ma:contentTypeDescription="Parent type for all content types used within SPU SharePoint." ma:contentTypeScope="" ma:versionID="57d05fa76d639c7452357edda0abcdf9">
  <xsd:schema xmlns:xsd="http://www.w3.org/2001/XMLSchema" xmlns:xs="http://www.w3.org/2001/XMLSchema" xmlns:p="http://schemas.microsoft.com/office/2006/metadata/properties" xmlns:ns2="a12cc545-0e70-4b76-b0ec-299929c164e4" xmlns:ns3="97c2a25c-25db-4634-b347-87ab0af10b27" xmlns:ns4="8b4ca83b-d911-42c2-bfb1-dfb02b2e9820" targetNamespace="http://schemas.microsoft.com/office/2006/metadata/properties" ma:root="true" ma:fieldsID="11991d3ace108a55ac558d064bf93e99" ns2:_="" ns3:_="" ns4:_="">
    <xsd:import namespace="a12cc545-0e70-4b76-b0ec-299929c164e4"/>
    <xsd:import namespace="97c2a25c-25db-4634-b347-87ab0af10b27"/>
    <xsd:import namespace="8b4ca83b-d911-42c2-bfb1-dfb02b2e9820"/>
    <xsd:element name="properties">
      <xsd:complexType>
        <xsd:sequence>
          <xsd:element name="documentManagement">
            <xsd:complexType>
              <xsd:all>
                <xsd:element ref="ns2:Comments" minOccurs="0"/>
                <xsd:element ref="ns2:Owner" minOccurs="0"/>
                <xsd:element ref="ns2:Review_x0020_Due_x0020_Date" minOccurs="0"/>
                <xsd:element ref="ns2:Status" minOccurs="0"/>
                <xsd:element ref="ns2:Category" minOccurs="0"/>
                <xsd:element ref="ns2:Index" minOccurs="0"/>
                <xsd:element ref="ns3:k67782cd903b44f380c1182fda17f8be" minOccurs="0"/>
                <xsd:element ref="ns3:db1547e23eb44cfa91dac03451320372" minOccurs="0"/>
                <xsd:element ref="ns3:TaxCatchAll" minOccurs="0"/>
                <xsd:element ref="ns3:TaxCatchAllLabel" minOccurs="0"/>
                <xsd:element ref="ns4:SharedWithUsers" minOccurs="0"/>
                <xsd:element ref="ns4:SharedWithDetails" minOccurs="0"/>
                <xsd:element ref="ns2:MediaServiceMetadata" minOccurs="0"/>
                <xsd:element ref="ns2:MediaServiceFastMetadata" minOccurs="0"/>
                <xsd:element ref="ns4:_dlc_DocId" minOccurs="0"/>
                <xsd:element ref="ns4:_dlc_DocIdUrl" minOccurs="0"/>
                <xsd:element ref="ns4:_dlc_DocIdPersistId"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2cc545-0e70-4b76-b0ec-299929c164e4" elementFormDefault="qualified">
    <xsd:import namespace="http://schemas.microsoft.com/office/2006/documentManagement/types"/>
    <xsd:import namespace="http://schemas.microsoft.com/office/infopath/2007/PartnerControls"/>
    <xsd:element name="Comments" ma:index="2" nillable="true" ma:displayName="Comments" ma:description="If the file needs updating, explain why here." ma:internalName="Comments" ma:readOnly="false">
      <xsd:simpleType>
        <xsd:restriction base="dms:Note">
          <xsd:maxLength value="255"/>
        </xsd:restriction>
      </xsd:simpleType>
    </xsd:element>
    <xsd:element name="Owner" ma:index="3" nillable="true" ma:displayName="Owner" ma:description="Who is responsible for updating this document?" ma:list="UserInfo"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_x0020_Due_x0020_Date" ma:index="4" nillable="true" ma:displayName="Review Due Date" ma:description="The date the file is scheduled to be reviewed to make sure it still is helpful and current." ma:format="DateOnly" ma:internalName="Review_x0020_Due_x0020_Date" ma:readOnly="false">
      <xsd:simpleType>
        <xsd:restriction base="dms:DateTime"/>
      </xsd:simpleType>
    </xsd:element>
    <xsd:element name="Status" ma:index="5" nillable="true" ma:displayName="Status" ma:default="Active" ma:description="“Active” is a file that is actively linked in SPUForms and is current.  &#10;&#10;“Needs Update” is a file that is still active, but we know it needs to be updated.  If marked as “Needs Update”, you should put a comment in the comment box explaining the issue.  &#10;&#10;“Archived” is a file that is out of date and needs to be retired.  It will remain in repository for 1 year before being deleted.  We can then periodically purge files that are archived and have not been modified in the past year.  &#10;&#10;“Reference” is a file that is helpful in administering SPUForms, but it's not a file that is linked on SPUForms.  &#10;" ma:format="Dropdown" ma:internalName="Status" ma:readOnly="false">
      <xsd:simpleType>
        <xsd:restriction base="dms:Choice">
          <xsd:enumeration value="Draft"/>
          <xsd:enumeration value="Active"/>
          <xsd:enumeration value="Needs Update"/>
          <xsd:enumeration value="Archived"/>
          <xsd:enumeration value="Reference"/>
        </xsd:restriction>
      </xsd:simpleType>
    </xsd:element>
    <xsd:element name="Category" ma:index="10" nillable="true" ma:displayName="Category" ma:format="Dropdown" ma:internalName="Category" ma:readOnly="false">
      <xsd:simpleType>
        <xsd:restriction base="dms:Choice">
          <xsd:enumeration value="Administration"/>
          <xsd:enumeration value="Asset Mgmt"/>
          <xsd:enumeration value="Commissioning"/>
          <xsd:enumeration value="Communications"/>
          <xsd:enumeration value="Construction Mgmt"/>
          <xsd:enumeration value="Contracting"/>
          <xsd:enumeration value="Cost Estimation"/>
          <xsd:enumeration value="Data Mgmt"/>
          <xsd:enumeration value="Engineering Design"/>
          <xsd:enumeration value="Permitting"/>
          <xsd:enumeration value="Plan Review"/>
          <xsd:enumeration value="Project Controls"/>
          <xsd:enumeration value="Project Mgmt"/>
          <xsd:enumeration value="Public Works Contracts"/>
        </xsd:restriction>
      </xsd:simpleType>
    </xsd:element>
    <xsd:element name="Index" ma:index="11" nillable="true" ma:displayName="Index" ma:internalName="Index" ma:readOnly="false">
      <xsd:simpleType>
        <xsd:restriction base="dms:Text">
          <xsd:maxLength value="3"/>
        </xsd:restriction>
      </xsd:simple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DateTaken" ma:index="27" nillable="true" ma:displayName="MediaServiceDateTaken" ma:hidden="true" ma:internalName="MediaServiceDateTaken"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c2a25c-25db-4634-b347-87ab0af10b27" elementFormDefault="qualified">
    <xsd:import namespace="http://schemas.microsoft.com/office/2006/documentManagement/types"/>
    <xsd:import namespace="http://schemas.microsoft.com/office/infopath/2007/PartnerControls"/>
    <xsd:element name="k67782cd903b44f380c1182fda17f8be" ma:index="12" nillable="true" ma:taxonomy="true" ma:internalName="k67782cd903b44f380c1182fda17f8be" ma:taxonomyFieldName="Security_x0020_Classification" ma:displayName="Security Classification" ma:readOnly="false" ma:default="1;#public|53d2ed68-c07c-42c7-b361-75f2b6fe2982" ma:fieldId="{467782cd-903b-44f3-80c1-182fda17f8be}" ma:sspId="dec48df8-e8cc-4a73-a73e-519b29584afd" ma:termSetId="49d40492-1ead-4e74-9cb8-db118c780e02" ma:anchorId="8ed85af1-67e6-450b-9cf2-2396b129ee21" ma:open="false" ma:isKeyword="false">
      <xsd:complexType>
        <xsd:sequence>
          <xsd:element ref="pc:Terms" minOccurs="0" maxOccurs="1"/>
        </xsd:sequence>
      </xsd:complexType>
    </xsd:element>
    <xsd:element name="db1547e23eb44cfa91dac03451320372" ma:index="16" nillable="true" ma:taxonomy="true" ma:internalName="db1547e23eb44cfa91dac03451320372" ma:taxonomyFieldName="DocStatus" ma:displayName="Doc Status" ma:readOnly="false" ma:default="" ma:fieldId="{db1547e2-3eb4-4cfa-91da-c03451320372}" ma:sspId="dec48df8-e8cc-4a73-a73e-519b29584afd" ma:termSetId="49d40492-1ead-4e74-9cb8-db118c780e02" ma:anchorId="4e94029a-3fd2-486e-be39-f5e60d055928" ma:open="false" ma:isKeyword="false">
      <xsd:complexType>
        <xsd:sequence>
          <xsd:element ref="pc:Terms" minOccurs="0" maxOccurs="1"/>
        </xsd:sequence>
      </xsd:complexType>
    </xsd:element>
    <xsd:element name="TaxCatchAll" ma:index="18" nillable="true" ma:displayName="Taxonomy Catch All Column" ma:hidden="true" ma:list="{7750553b-ab5e-4fe3-857b-b74b0bb4bb06}" ma:internalName="TaxCatchAll" ma:readOnly="false" ma:showField="CatchAllData" ma:web="8b4ca83b-d911-42c2-bfb1-dfb02b2e9820">
      <xsd:complexType>
        <xsd:complexContent>
          <xsd:extension base="dms:MultiChoiceLookup">
            <xsd:sequence>
              <xsd:element name="Value" type="dms:Lookup" maxOccurs="unbounded" minOccurs="0" nillable="true"/>
            </xsd:sequence>
          </xsd:extension>
        </xsd:complexContent>
      </xsd:complexType>
    </xsd:element>
    <xsd:element name="TaxCatchAllLabel" ma:index="19" nillable="true" ma:displayName="Taxonomy Catch All Column1" ma:hidden="true" ma:list="{7750553b-ab5e-4fe3-857b-b74b0bb4bb06}" ma:internalName="TaxCatchAllLabel" ma:readOnly="true" ma:showField="CatchAllDataLabel" ma:web="8b4ca83b-d911-42c2-bfb1-dfb02b2e982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b4ca83b-d911-42c2-bfb1-dfb02b2e9820"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opic in WIKI-PDEB"/>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b1547e23eb44cfa91dac03451320372 xmlns="97c2a25c-25db-4634-b347-87ab0af10b27">
      <Terms xmlns="http://schemas.microsoft.com/office/infopath/2007/PartnerControls"/>
    </db1547e23eb44cfa91dac03451320372>
    <TaxCatchAll xmlns="97c2a25c-25db-4634-b347-87ab0af10b27" xsi:nil="true"/>
    <k67782cd903b44f380c1182fda17f8be xmlns="97c2a25c-25db-4634-b347-87ab0af10b27">
      <Terms xmlns="http://schemas.microsoft.com/office/infopath/2007/PartnerControls"/>
    </k67782cd903b44f380c1182fda17f8be>
    <Index xmlns="a12cc545-0e70-4b76-b0ec-299929c164e4">D</Index>
    <Owner xmlns="a12cc545-0e70-4b76-b0ec-299929c164e4">
      <UserInfo>
        <DisplayName/>
        <AccountId xsi:nil="true"/>
        <AccountType/>
      </UserInfo>
    </Owner>
    <Comments xmlns="a12cc545-0e70-4b76-b0ec-299929c164e4" xsi:nil="true"/>
    <Review_x0020_Due_x0020_Date xmlns="a12cc545-0e70-4b76-b0ec-299929c164e4">2022-02-02T08:00:00+00:00</Review_x0020_Due_x0020_Date>
    <Status xmlns="a12cc545-0e70-4b76-b0ec-299929c164e4">Active</Status>
    <_dlc_DocIdPersistId xmlns="8b4ca83b-d911-42c2-bfb1-dfb02b2e9820" xsi:nil="true"/>
    <Category xmlns="a12cc545-0e70-4b76-b0ec-299929c164e4">Engineering Design</Category>
    <_dlc_DocId xmlns="8b4ca83b-d911-42c2-bfb1-dfb02b2e9820">54ZJHCHWWS6P-1007608722-2331</_dlc_DocId>
    <_dlc_DocIdUrl xmlns="8b4ca83b-d911-42c2-bfb1-dfb02b2e9820">
      <Url>https://seattlegov.sharepoint.com/sites/SPU_PASS_GRP/_layouts/15/DocIdRedir.aspx?ID=54ZJHCHWWS6P-1007608722-2331</Url>
      <Description>54ZJHCHWWS6P-1007608722-2331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707683F-BB9F-46D8-B9EB-5B460963A8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2cc545-0e70-4b76-b0ec-299929c164e4"/>
    <ds:schemaRef ds:uri="97c2a25c-25db-4634-b347-87ab0af10b27"/>
    <ds:schemaRef ds:uri="8b4ca83b-d911-42c2-bfb1-dfb02b2e98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A548BA-5207-47A9-843C-ACA53C9CE3E4}">
  <ds:schemaRefs>
    <ds:schemaRef ds:uri="http://schemas.microsoft.com/office/2006/metadata/properties"/>
    <ds:schemaRef ds:uri="http://schemas.microsoft.com/office/infopath/2007/PartnerControls"/>
    <ds:schemaRef ds:uri="97c2a25c-25db-4634-b347-87ab0af10b27"/>
    <ds:schemaRef ds:uri="a12cc545-0e70-4b76-b0ec-299929c164e4"/>
    <ds:schemaRef ds:uri="8b4ca83b-d911-42c2-bfb1-dfb02b2e9820"/>
  </ds:schemaRefs>
</ds:datastoreItem>
</file>

<file path=customXml/itemProps3.xml><?xml version="1.0" encoding="utf-8"?>
<ds:datastoreItem xmlns:ds="http://schemas.openxmlformats.org/officeDocument/2006/customXml" ds:itemID="{447180DE-11C2-43F7-9322-9273FC047BFC}">
  <ds:schemaRefs>
    <ds:schemaRef ds:uri="http://schemas.microsoft.com/sharepoint/v3/contenttype/forms"/>
  </ds:schemaRefs>
</ds:datastoreItem>
</file>

<file path=customXml/itemProps4.xml><?xml version="1.0" encoding="utf-8"?>
<ds:datastoreItem xmlns:ds="http://schemas.openxmlformats.org/officeDocument/2006/customXml" ds:itemID="{60D09B20-B842-45FF-9C69-B2C905EC64C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Wet Well Sizing - mph</vt:lpstr>
      <vt:lpstr>'Wet Well Sizing - mph'!Print_Area</vt:lpstr>
    </vt:vector>
  </TitlesOfParts>
  <Company>CDM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11B2 Wet Well Sizing Calcs</dc:title>
  <dc:creator>Huber, Dean</dc:creator>
  <cp:lastModifiedBy>Huber, Dean</cp:lastModifiedBy>
  <cp:lastPrinted>2008-10-01T17:20:00Z</cp:lastPrinted>
  <dcterms:created xsi:type="dcterms:W3CDTF">2008-01-03T22:21:00Z</dcterms:created>
  <dcterms:modified xsi:type="dcterms:W3CDTF">2024-03-25T14:19:42Z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0x01010033C938ED9F042441851867C82AE77181007C3B4CDA87F8CE47B450D060116F4AC7</vt:lpwstr>
  </property>
  <property fmtid="{D5CDD505-2E9C-101B-9397-08002B2CF9AE}" pid="3" name="Author">
    <vt:lpwstr>2;#;UserInfo</vt:lpwstr>
  </property>
  <property fmtid="{D5CDD505-2E9C-101B-9397-08002B2CF9AE}" pid="4" name="Security_x0020_Classification">
    <vt:lpwstr/>
  </property>
  <property fmtid="{D5CDD505-2E9C-101B-9397-08002B2CF9AE}" pid="5" name="DocStatus">
    <vt:lpwstr/>
  </property>
  <property fmtid="{D5CDD505-2E9C-101B-9397-08002B2CF9AE}" pid="6" name="_ShortcutWebId">
    <vt:lpwstr/>
  </property>
  <property fmtid="{D5CDD505-2E9C-101B-9397-08002B2CF9AE}" pid="7" name="_ShortcutUniqueId">
    <vt:lpwstr/>
  </property>
  <property fmtid="{D5CDD505-2E9C-101B-9397-08002B2CF9AE}" pid="8" name="URL">
    <vt:lpwstr/>
  </property>
  <property fmtid="{D5CDD505-2E9C-101B-9397-08002B2CF9AE}" pid="9" name="_ShortcutSiteId">
    <vt:lpwstr/>
  </property>
  <property fmtid="{D5CDD505-2E9C-101B-9397-08002B2CF9AE}" pid="10" name="Created">
    <vt:filetime>2011-06-28T01:16:50Z</vt:filetime>
  </property>
  <property fmtid="{D5CDD505-2E9C-101B-9397-08002B2CF9AE}" pid="11" name="Security Classification">
    <vt:lpwstr/>
  </property>
  <property fmtid="{D5CDD505-2E9C-101B-9397-08002B2CF9AE}" pid="12" name="db1547e23eb44cfa91dac03451320372">
    <vt:lpwstr/>
  </property>
  <property fmtid="{D5CDD505-2E9C-101B-9397-08002B2CF9AE}" pid="13" name="Modified">
    <vt:filetime>2011-07-20T05:38:11Z</vt:filetime>
  </property>
  <property fmtid="{D5CDD505-2E9C-101B-9397-08002B2CF9AE}" pid="14" name="Editor">
    <vt:lpwstr>2;#;UserInfo</vt:lpwstr>
  </property>
  <property fmtid="{D5CDD505-2E9C-101B-9397-08002B2CF9AE}" pid="15" name="k67782cd903b44f380c1182fda17f8be">
    <vt:lpwstr/>
  </property>
  <property fmtid="{D5CDD505-2E9C-101B-9397-08002B2CF9AE}" pid="16" name="_ShortcutUrl">
    <vt:lpwstr/>
  </property>
  <property fmtid="{D5CDD505-2E9C-101B-9397-08002B2CF9AE}" pid="17" name="TaxCatchAll">
    <vt:lpwstr/>
  </property>
  <property fmtid="{D5CDD505-2E9C-101B-9397-08002B2CF9AE}" pid="18" name="_dlc_DocIdItemGuid">
    <vt:lpwstr>7ce2fcf4-a346-4214-aa6e-9df36860dd7f</vt:lpwstr>
  </property>
</Properties>
</file>