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seattlegov.sharepoint.com/sites/OFH/Asset Management Portfolio/Protocol/COS Forms and Packages/Income Certification Package Forms/web/"/>
    </mc:Choice>
  </mc:AlternateContent>
  <xr:revisionPtr revIDLastSave="561" documentId="8_{0E3D0261-0825-4A2A-8C58-861E2D33D972}" xr6:coauthVersionLast="47" xr6:coauthVersionMax="47" xr10:uidLastSave="{BF4EC286-293B-45FD-99F5-15FD3DD3F18D}"/>
  <bookViews>
    <workbookView xWindow="40920" yWindow="-120" windowWidth="38640" windowHeight="21240" tabRatio="799" xr2:uid="{00000000-000D-0000-FFFF-FFFF00000000}"/>
  </bookViews>
  <sheets>
    <sheet name="Household Eligibility Cert." sheetId="1" r:id="rId1"/>
    <sheet name="HH-Member 1 Calculation Sheet" sheetId="9" r:id="rId2"/>
    <sheet name="HH-Member 2 Calculation Sheet" sheetId="7" r:id="rId3"/>
    <sheet name="HH-Member 3 Calculation Sheet" sheetId="10" r:id="rId4"/>
    <sheet name="Tables" sheetId="2" state="hidden" r:id="rId5"/>
  </sheets>
  <definedNames>
    <definedName name="_xlnm._FilterDatabase" localSheetId="4" hidden="1">Tables!$G$2:$G$12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9" i="10" l="1"/>
  <c r="Z48" i="10"/>
  <c r="Z49" i="7"/>
  <c r="Z49" i="9"/>
  <c r="X49" i="10"/>
  <c r="Y49" i="10" s="1"/>
  <c r="E49" i="10"/>
  <c r="G49" i="10" s="1"/>
  <c r="X48" i="10"/>
  <c r="Y48" i="10" s="1"/>
  <c r="E47" i="10"/>
  <c r="E48" i="10" s="1"/>
  <c r="Y39" i="10"/>
  <c r="Y38" i="10"/>
  <c r="Y37" i="10"/>
  <c r="Y36" i="10"/>
  <c r="Y35" i="10"/>
  <c r="Y34" i="10"/>
  <c r="Y33" i="10"/>
  <c r="N33" i="10"/>
  <c r="N35" i="10" s="1"/>
  <c r="N37" i="10" s="1"/>
  <c r="N41" i="10" s="1"/>
  <c r="Y24" i="10"/>
  <c r="Y22" i="10"/>
  <c r="Y21" i="10"/>
  <c r="Y20" i="10"/>
  <c r="Y19" i="10"/>
  <c r="Y18" i="10"/>
  <c r="Y17" i="10"/>
  <c r="V16" i="10"/>
  <c r="G16" i="10"/>
  <c r="V15" i="10"/>
  <c r="Y14" i="10"/>
  <c r="Y13" i="10"/>
  <c r="Y12" i="10"/>
  <c r="Y11" i="10"/>
  <c r="Y10" i="10"/>
  <c r="G9" i="10"/>
  <c r="Y9" i="10" s="1"/>
  <c r="Y8" i="10"/>
  <c r="G3" i="10"/>
  <c r="F15" i="10" s="1"/>
  <c r="F3" i="10"/>
  <c r="X49" i="7"/>
  <c r="Y49" i="7" s="1"/>
  <c r="E49" i="7"/>
  <c r="G49" i="7" s="1"/>
  <c r="X48" i="7"/>
  <c r="Y48" i="7" s="1"/>
  <c r="Z48" i="7" s="1"/>
  <c r="E47" i="7"/>
  <c r="E48" i="7" s="1"/>
  <c r="Y39" i="7"/>
  <c r="Y38" i="7"/>
  <c r="Y37" i="7"/>
  <c r="Y36" i="7"/>
  <c r="Y35" i="7"/>
  <c r="Y34" i="7"/>
  <c r="Y33" i="7"/>
  <c r="N33" i="7"/>
  <c r="N35" i="7" s="1"/>
  <c r="N37" i="7" s="1"/>
  <c r="N41" i="7" s="1"/>
  <c r="Y24" i="7"/>
  <c r="Y22" i="7"/>
  <c r="Y21" i="7"/>
  <c r="Y20" i="7"/>
  <c r="Y19" i="7"/>
  <c r="Y18" i="7"/>
  <c r="Y17" i="7"/>
  <c r="V16" i="7"/>
  <c r="G16" i="7"/>
  <c r="V15" i="7"/>
  <c r="Y14" i="7"/>
  <c r="Y13" i="7"/>
  <c r="Y12" i="7"/>
  <c r="Y11" i="7"/>
  <c r="Y10" i="7"/>
  <c r="G9" i="7"/>
  <c r="Y9" i="7" s="1"/>
  <c r="Y8" i="7"/>
  <c r="F3" i="7"/>
  <c r="G3" i="7" s="1"/>
  <c r="F15" i="7" s="1"/>
  <c r="Y49" i="9"/>
  <c r="X49" i="9"/>
  <c r="X48" i="9"/>
  <c r="Y48" i="9" s="1"/>
  <c r="Z48" i="9" s="1"/>
  <c r="E49" i="9"/>
  <c r="Y34" i="9"/>
  <c r="Y35" i="9"/>
  <c r="Y36" i="9"/>
  <c r="Y37" i="9"/>
  <c r="Y38" i="9"/>
  <c r="Y39" i="9"/>
  <c r="Y33" i="9"/>
  <c r="P75" i="1"/>
  <c r="P62" i="1"/>
  <c r="N33" i="9"/>
  <c r="N35" i="9" s="1"/>
  <c r="N37" i="9" s="1"/>
  <c r="E47" i="9"/>
  <c r="E48" i="9" s="1"/>
  <c r="F19" i="2"/>
  <c r="AC84" i="1" s="1"/>
  <c r="G6" i="1"/>
  <c r="AD54" i="1"/>
  <c r="I77" i="1"/>
  <c r="E19" i="2"/>
  <c r="S84" i="1" s="1"/>
  <c r="D19" i="2"/>
  <c r="H84" i="1" s="1"/>
  <c r="Y16" i="10" l="1"/>
  <c r="Y23" i="10" s="1"/>
  <c r="Y25" i="10" s="1"/>
  <c r="K47" i="10" s="1"/>
  <c r="W15" i="10"/>
  <c r="Y15" i="10" s="1"/>
  <c r="W16" i="10"/>
  <c r="W15" i="7"/>
  <c r="Y15" i="7" s="1"/>
  <c r="W16" i="7"/>
  <c r="Y16" i="7" s="1"/>
  <c r="G49" i="9"/>
  <c r="N41" i="9"/>
  <c r="AA75" i="1"/>
  <c r="Y23" i="7" l="1"/>
  <c r="Y25" i="7" s="1"/>
  <c r="K47" i="7" s="1"/>
  <c r="F3" i="9"/>
  <c r="Y24" i="9" l="1"/>
  <c r="Y22" i="9"/>
  <c r="Y21" i="9"/>
  <c r="Y20" i="9"/>
  <c r="Y19" i="9"/>
  <c r="Y18" i="9"/>
  <c r="Y17" i="9"/>
  <c r="V16" i="9"/>
  <c r="G16" i="9"/>
  <c r="V15" i="9"/>
  <c r="Y14" i="9"/>
  <c r="Y13" i="9"/>
  <c r="Y12" i="9"/>
  <c r="Y11" i="9"/>
  <c r="Y10" i="9"/>
  <c r="G9" i="9"/>
  <c r="Y9" i="9" s="1"/>
  <c r="Y8" i="9"/>
  <c r="G3" i="9"/>
  <c r="F15" i="9" s="1"/>
  <c r="W16" i="9" l="1"/>
  <c r="Y16" i="9" s="1"/>
  <c r="W15" i="9"/>
  <c r="Y15" i="9" s="1"/>
  <c r="Y23" i="9" l="1"/>
  <c r="Y25" i="9" s="1"/>
  <c r="K47" i="9" s="1"/>
  <c r="X45" i="1" l="1"/>
  <c r="G56" i="1" l="1"/>
  <c r="G54" i="1"/>
  <c r="X33" i="1" l="1"/>
  <c r="R33" i="1"/>
  <c r="K33" i="1"/>
  <c r="D33" i="1"/>
  <c r="X34" i="1" l="1"/>
  <c r="S45" i="1" l="1"/>
  <c r="B47" i="1" s="1"/>
  <c r="X47" i="1" s="1"/>
  <c r="X49" i="1" s="1"/>
  <c r="X51" i="1" l="1"/>
  <c r="AD62" i="1" l="1"/>
  <c r="P77" i="1" s="1"/>
  <c r="AD77" i="1" s="1"/>
  <c r="J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Barker, Lacey</author>
    <author>Bombara, Justin</author>
  </authors>
  <commentList>
    <comment ref="A26" authorId="0" shapeId="0" xr:uid="{09F83908-8379-4486-8350-CC3C59A1C4FC}">
      <text>
        <r>
          <rPr>
            <sz val="9"/>
            <color indexed="81"/>
            <rFont val="Tahoma"/>
            <family val="2"/>
          </rPr>
          <t>Enter the applicable member numbers from the list above.</t>
        </r>
      </text>
    </comment>
    <comment ref="A38" authorId="0" shapeId="0" xr:uid="{D99B08B4-5EBA-4743-BFF7-52E43D247F4C}">
      <text>
        <r>
          <rPr>
            <sz val="9"/>
            <color indexed="81"/>
            <rFont val="Tahoma"/>
            <family val="2"/>
          </rPr>
          <t xml:space="preserve">Enter the applicable member numbers from the list above.
</t>
        </r>
      </text>
    </comment>
    <comment ref="P59" authorId="1" shapeId="0" xr:uid="{00000000-0006-0000-0000-000002000000}">
      <text>
        <r>
          <rPr>
            <sz val="9"/>
            <color indexed="81"/>
            <rFont val="Tahoma"/>
            <family val="2"/>
          </rPr>
          <t xml:space="preserve">Enter AMI% that corresponds with the unit type here. </t>
        </r>
      </text>
    </comment>
    <comment ref="A62" authorId="1" shapeId="0" xr:uid="{00000000-0006-0000-0000-000003000000}">
      <text>
        <r>
          <rPr>
            <sz val="9"/>
            <color indexed="81"/>
            <rFont val="Tahoma"/>
            <family val="2"/>
          </rPr>
          <t>See current MFTE and Incentive Zoning Income and Rent Limits, as applicable to the property.</t>
        </r>
      </text>
    </comment>
    <comment ref="B67" authorId="1" shapeId="0" xr:uid="{00000000-0006-0000-0000-000004000000}">
      <text>
        <r>
          <rPr>
            <sz val="9"/>
            <color indexed="81"/>
            <rFont val="Tahoma"/>
            <family val="2"/>
          </rPr>
          <t>Enter base rent property is charging the resident, with no optional fees included.</t>
        </r>
      </text>
    </comment>
    <comment ref="P67" authorId="1" shapeId="0" xr:uid="{00000000-0006-0000-0000-000005000000}">
      <text>
        <r>
          <rPr>
            <sz val="9"/>
            <color indexed="81"/>
            <rFont val="Tahoma"/>
            <family val="2"/>
          </rPr>
          <t>See current MFTE and/or Incentive Zoning Income and Rent Limits.  If both programs apply, use most restrictive rent amount.</t>
        </r>
      </text>
    </comment>
    <comment ref="B69" authorId="1" shapeId="0" xr:uid="{00000000-0006-0000-0000-000006000000}">
      <text>
        <r>
          <rPr>
            <sz val="9"/>
            <color indexed="81"/>
            <rFont val="Tahoma"/>
            <family val="2"/>
          </rPr>
          <t>Enter a utility allowance from the options available.  Do not enter a negative value.</t>
        </r>
      </text>
    </comment>
    <comment ref="P69" authorId="1" shapeId="0" xr:uid="{00000000-0006-0000-0000-000007000000}">
      <text>
        <r>
          <rPr>
            <sz val="9"/>
            <color indexed="81"/>
            <rFont val="Tahoma"/>
            <family val="2"/>
          </rPr>
          <t xml:space="preserve">These two fields to be used for rental assistance  only, such as Housing Choice Voucher (Section 8), VASH, etc.  If the applicant does not receive rental assistance, leave blank.
</t>
        </r>
      </text>
    </comment>
    <comment ref="B71" authorId="1" shapeId="0" xr:uid="{00000000-0006-0000-0000-000008000000}">
      <text>
        <r>
          <rPr>
            <sz val="9"/>
            <color indexed="81"/>
            <rFont val="Tahoma"/>
            <family val="2"/>
          </rPr>
          <t>Properties may choose to deduct actual premium, a recommended insurance plan's amount, or $12.00.  Do not enter negative values.  If renter's insurance is not required, leave blank or enter $0.</t>
        </r>
      </text>
    </comment>
    <comment ref="P71" authorId="1" shapeId="0" xr:uid="{BD8F6D63-DECC-4BD5-9946-01FD37966F2F}">
      <text>
        <r>
          <rPr>
            <sz val="9"/>
            <color indexed="81"/>
            <rFont val="Tahoma"/>
            <family val="2"/>
          </rPr>
          <t xml:space="preserve">Enter the amount of assistance being given from the agency only.  If the applicant does not receive rental assistance, leave blank.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Bombara, Justin</author>
    <author>Lacey Barker</author>
  </authors>
  <commentList>
    <comment ref="G2" authorId="0" shapeId="0" xr:uid="{47E253BC-6A5F-42E5-BE0B-6ACF7936044F}">
      <text>
        <r>
          <rPr>
            <sz val="9"/>
            <color indexed="81"/>
            <rFont val="Tahoma"/>
            <family val="2"/>
          </rPr>
          <t>The Certification Effective Date is the anticipated first day of the initial lease.</t>
        </r>
      </text>
    </comment>
    <comment ref="V9" authorId="0" shapeId="0" xr:uid="{FAFBBAEA-4FE1-4E1A-81AB-AC96A1F1BBE2}">
      <text>
        <r>
          <rPr>
            <sz val="9"/>
            <color indexed="81"/>
            <rFont val="Tahoma"/>
            <family val="2"/>
          </rPr>
          <t>When given a range by the employer, for example, 5-10 hours a week, always assume the higher amount.  In this case 10 hours.  If the applicant is ineligible get a clarification from the employer.</t>
        </r>
      </text>
    </comment>
    <comment ref="E15" authorId="0" shapeId="0" xr:uid="{2B85B366-6277-41F4-9D14-5CCB64ED5931}">
      <text>
        <r>
          <rPr>
            <sz val="9"/>
            <color indexed="81"/>
            <rFont val="Tahoma"/>
            <family val="2"/>
          </rPr>
          <t>Enter start date of the raise here, if known.</t>
        </r>
      </text>
    </comment>
    <comment ref="F15" authorId="0" shapeId="0" xr:uid="{0FD53A3C-1CD3-4513-B289-955D3A7EDBF3}">
      <text>
        <r>
          <rPr>
            <sz val="9"/>
            <color indexed="81"/>
            <rFont val="Tahoma"/>
            <family val="2"/>
          </rPr>
          <t>Enter the end of the income projection period date, found in Cell D4 if information was entered in D3.</t>
        </r>
      </text>
    </comment>
    <comment ref="G15" authorId="0" shapeId="0" xr:uid="{0CC126F0-0736-4361-B744-9AC91C656069}">
      <text>
        <r>
          <rPr>
            <sz val="9"/>
            <color indexed="81"/>
            <rFont val="Tahoma"/>
            <family val="2"/>
          </rPr>
          <t>Enter the only the increase in pay due to the raise.  For example, if raise is from $15.00 to $16.00, enter $1.00.</t>
        </r>
      </text>
    </comment>
    <comment ref="V15" authorId="0" shapeId="0" xr:uid="{39E56DCD-59EC-47FB-A575-0B6B9F04B862}">
      <text>
        <r>
          <rPr>
            <sz val="9"/>
            <color indexed="81"/>
            <rFont val="Tahoma"/>
            <family val="2"/>
          </rPr>
          <t>Assumes identical hours to what was entered above for Base Pay.</t>
        </r>
      </text>
    </comment>
    <comment ref="V16" authorId="0" shapeId="0" xr:uid="{D7E4163F-39F1-4817-A8D0-F8DB5C7A6ADF}">
      <text>
        <r>
          <rPr>
            <sz val="9"/>
            <color indexed="81"/>
            <rFont val="Tahoma"/>
            <family val="2"/>
          </rPr>
          <t>Assumes identical overtime hours to what was entered above in Overtime.</t>
        </r>
      </text>
    </comment>
    <comment ref="G24" authorId="0" shapeId="0" xr:uid="{FC7342BA-351F-44C4-9C9B-78A23ABF2F93}">
      <text>
        <r>
          <rPr>
            <sz val="9"/>
            <color indexed="81"/>
            <rFont val="Tahoma"/>
            <family val="2"/>
          </rPr>
          <t>Select from dropdown avaialble ONLY if it is established that tips are avaialble to applicant but specific amounts were not disclosed.  Formulas will impute 20% of income as tips, 40% if in gaming industry.</t>
        </r>
      </text>
    </comment>
    <comment ref="C31" authorId="1" shapeId="0" xr:uid="{C88FFC52-4427-4363-A19D-83A1A77FA4D7}">
      <text>
        <r>
          <rPr>
            <sz val="9"/>
            <color indexed="81"/>
            <rFont val="Tahoma"/>
            <family val="2"/>
          </rPr>
          <t>Enter pay period length based on information available on paystub.  Please pay particular attention to whether paycheck is biweekly or bimonthly.  Information you enter here must be accurate for formula to make correct calculation.</t>
        </r>
      </text>
    </comment>
    <comment ref="K31" authorId="0" shapeId="0" xr:uid="{A5D0F708-0141-4B1E-8BD4-3D17FEA8B852}">
      <text>
        <r>
          <rPr>
            <sz val="9"/>
            <color indexed="81"/>
            <rFont val="Tahoma"/>
            <family val="2"/>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2" authorId="0" shapeId="0" xr:uid="{7F087E1B-34A2-4AF7-9D6D-DF05738872EC}">
      <text>
        <r>
          <rPr>
            <sz val="9"/>
            <color indexed="81"/>
            <rFont val="Tahoma"/>
            <family val="2"/>
          </rPr>
          <t>This date is available on the Employment Verification form.  If using paystubs, use the end of the pay period date on the final paystubs, enterin the gross YTD amount on that same paystub in the appropriate space below.</t>
        </r>
      </text>
    </comment>
    <comment ref="M32" authorId="0" shapeId="0" xr:uid="{42A3D740-F6A2-4655-BA24-A59BE9523118}">
      <text>
        <r>
          <rPr>
            <sz val="9"/>
            <color indexed="81"/>
            <rFont val="Tahoma"/>
            <family val="2"/>
          </rPr>
          <t>This date is available on the Employment Verification form.  If using paystubs, use the end of the pay period date on the final paystubs, enterin the gross YTD amount on that same paystub in the appropriate space below.</t>
        </r>
      </text>
    </comment>
    <comment ref="K33" authorId="0" shapeId="0" xr:uid="{921BB6E3-AB3E-4CEE-B75F-C3F54E243D82}">
      <text>
        <r>
          <rPr>
            <sz val="9"/>
            <color indexed="81"/>
            <rFont val="Tahoma"/>
            <family val="2"/>
          </rPr>
          <t>Weeks worked during YTD period.Formula calculates fractional weeks rounded to the nearest decimal point.</t>
        </r>
      </text>
    </comment>
    <comment ref="M33" authorId="0" shapeId="0" xr:uid="{DCCD838B-F1AD-4116-888F-02013579F1A3}">
      <text>
        <r>
          <rPr>
            <sz val="9"/>
            <color indexed="81"/>
            <rFont val="Tahoma"/>
            <family val="2"/>
          </rPr>
          <t>Weeks worked during YTD period.Formula calculates fractional weeks rounded to the nearest decimal point.</t>
        </r>
      </text>
    </comment>
    <comment ref="K34" authorId="0" shapeId="0" xr:uid="{2B175EA3-0C91-41A9-A233-859EF9EAF7D7}">
      <text>
        <r>
          <rPr>
            <sz val="9"/>
            <color indexed="81"/>
            <rFont val="Tahoma"/>
            <family val="2"/>
          </rPr>
          <t>Enter YTD amount from Employment Verification or from final paystub received.</t>
        </r>
      </text>
    </comment>
    <comment ref="M34" authorId="0" shapeId="0" xr:uid="{52B49BCC-6FC5-4585-B4BD-78BD845FC1A8}">
      <text>
        <r>
          <rPr>
            <sz val="9"/>
            <color indexed="81"/>
            <rFont val="Tahoma"/>
            <family val="2"/>
          </rPr>
          <t>Enter YTD amount from Employment Verification or from final paystub received.</t>
        </r>
      </text>
    </comment>
    <comment ref="K38" authorId="0" shapeId="0" xr:uid="{608A02F6-C54D-4F18-87ED-1428DC9C4E8E}">
      <text>
        <r>
          <rPr>
            <sz val="9"/>
            <color indexed="81"/>
            <rFont val="Tahoma"/>
            <family val="2"/>
          </rPr>
          <t xml:space="preserve">Enter if a raise is anticipated. </t>
        </r>
      </text>
    </comment>
    <comment ref="M38" authorId="0" shapeId="0" xr:uid="{524F85EE-9150-4F07-9E0D-37219B79736B}">
      <text>
        <r>
          <rPr>
            <sz val="9"/>
            <color indexed="81"/>
            <rFont val="Tahoma"/>
            <family val="2"/>
          </rPr>
          <t xml:space="preserve">Enter if a raise is anticipated. </t>
        </r>
      </text>
    </comment>
    <comment ref="K40" authorId="0" shapeId="0" xr:uid="{CAE5EF7B-9E9D-4187-81AF-4C815E77E3FF}">
      <text>
        <r>
          <rPr>
            <sz val="9"/>
            <color indexed="81"/>
            <rFont val="Tahoma"/>
            <family val="2"/>
          </rPr>
          <t>Enter if bonus, commissions, tips anticipated. If already included in YTD value, do not enter again.</t>
        </r>
      </text>
    </comment>
    <comment ref="M40" authorId="0" shapeId="0" xr:uid="{B7C580C5-46CE-4061-9EE0-0F71C11DF13A}">
      <text>
        <r>
          <rPr>
            <sz val="9"/>
            <color indexed="81"/>
            <rFont val="Tahoma"/>
            <family val="2"/>
          </rPr>
          <t>Enter if bonus, commissions, tips anticipated. If already included in YTD value, do not enter again.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Bombara, Justin</author>
    <author>Lacey Barker</author>
  </authors>
  <commentList>
    <comment ref="G2" authorId="0" shapeId="0" xr:uid="{A2A92175-8D20-475A-A294-32E4D13E1AF8}">
      <text>
        <r>
          <rPr>
            <sz val="9"/>
            <color indexed="81"/>
            <rFont val="Tahoma"/>
            <family val="2"/>
          </rPr>
          <t>The Certification Effective Date is the anticipated first day of the initial lease.</t>
        </r>
      </text>
    </comment>
    <comment ref="V9" authorId="0" shapeId="0" xr:uid="{8457EB3C-35B2-4333-B0F2-5E67EEB98FF0}">
      <text>
        <r>
          <rPr>
            <sz val="9"/>
            <color indexed="81"/>
            <rFont val="Tahoma"/>
            <family val="2"/>
          </rPr>
          <t>When given a range by the employer, for example, 5-10 hours a week, always assume the higher amount.  In this case 10 hours.  If the applicant is ineligible get a clarification from the employer.</t>
        </r>
      </text>
    </comment>
    <comment ref="E15" authorId="0" shapeId="0" xr:uid="{2C25961F-4D5F-4F10-92E2-39CE4C2C4C6D}">
      <text>
        <r>
          <rPr>
            <sz val="9"/>
            <color indexed="81"/>
            <rFont val="Tahoma"/>
            <family val="2"/>
          </rPr>
          <t>Enter start date of the raise here, if known.</t>
        </r>
      </text>
    </comment>
    <comment ref="F15" authorId="0" shapeId="0" xr:uid="{57D457D2-5853-40CE-BE2A-8CE1F55A3293}">
      <text>
        <r>
          <rPr>
            <sz val="9"/>
            <color indexed="81"/>
            <rFont val="Tahoma"/>
            <family val="2"/>
          </rPr>
          <t>Enter the end of the income projection period date, found in Cell D4 if information was entered in D3.</t>
        </r>
      </text>
    </comment>
    <comment ref="G15" authorId="0" shapeId="0" xr:uid="{FCB3A20D-17F4-4A4E-B48D-EB8F314879B6}">
      <text>
        <r>
          <rPr>
            <sz val="9"/>
            <color indexed="81"/>
            <rFont val="Tahoma"/>
            <family val="2"/>
          </rPr>
          <t>Enter the only the increase in pay due to the raise.  For example, if raise is from $15.00 to $16.00, enter $1.00.</t>
        </r>
      </text>
    </comment>
    <comment ref="V15" authorId="0" shapeId="0" xr:uid="{5CDE5A40-9706-425F-815A-60142003B070}">
      <text>
        <r>
          <rPr>
            <sz val="9"/>
            <color indexed="81"/>
            <rFont val="Tahoma"/>
            <family val="2"/>
          </rPr>
          <t>Assumes identical hours to what was entered above for Base Pay.</t>
        </r>
      </text>
    </comment>
    <comment ref="V16" authorId="0" shapeId="0" xr:uid="{8B692A53-1392-4BCE-9B7C-ED1BCF7A060A}">
      <text>
        <r>
          <rPr>
            <sz val="9"/>
            <color indexed="81"/>
            <rFont val="Tahoma"/>
            <family val="2"/>
          </rPr>
          <t>Assumes identical overtime hours to what was entered above in Overtime.</t>
        </r>
      </text>
    </comment>
    <comment ref="G24" authorId="0" shapeId="0" xr:uid="{15CE6426-44BB-410E-9E32-F274498984C4}">
      <text>
        <r>
          <rPr>
            <sz val="9"/>
            <color indexed="81"/>
            <rFont val="Tahoma"/>
            <family val="2"/>
          </rPr>
          <t>Select from dropdown avaialble ONLY if it is established that tips are avaialble to applicant but specific amounts were not disclosed.  Formulas will impute 20% of income as tips, 40% if in gaming industry.</t>
        </r>
      </text>
    </comment>
    <comment ref="C31" authorId="1" shapeId="0" xr:uid="{3D89FC03-5014-46FB-805E-DFAF62743744}">
      <text>
        <r>
          <rPr>
            <sz val="9"/>
            <color indexed="81"/>
            <rFont val="Tahoma"/>
            <family val="2"/>
          </rPr>
          <t>Enter pay period length based on information available on paystub.  Please pay particular attention to whether paycheck is biweekly or bimonthly.  Information you enter here must be accurate for formula to make correct calculation.</t>
        </r>
      </text>
    </comment>
    <comment ref="K31" authorId="0" shapeId="0" xr:uid="{5405CB39-3E7C-4AE9-9C84-2AC9AC3B3FE5}">
      <text>
        <r>
          <rPr>
            <sz val="9"/>
            <color indexed="81"/>
            <rFont val="Tahoma"/>
            <family val="2"/>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2" authorId="0" shapeId="0" xr:uid="{992DEAC5-6B5A-477E-ADAD-9FA529D5E776}">
      <text>
        <r>
          <rPr>
            <sz val="9"/>
            <color indexed="81"/>
            <rFont val="Tahoma"/>
            <family val="2"/>
          </rPr>
          <t>This date is available on the Employment Verification form.  If using paystubs, use the end of the pay period date on the final paystubs, enterin the gross YTD amount on that same paystub in the appropriate space below.</t>
        </r>
      </text>
    </comment>
    <comment ref="K33" authorId="0" shapeId="0" xr:uid="{E8F2D306-5914-4B37-8DEA-42200831DECB}">
      <text>
        <r>
          <rPr>
            <sz val="9"/>
            <color indexed="81"/>
            <rFont val="Tahoma"/>
            <family val="2"/>
          </rPr>
          <t>Weeks worked during YTD period.Formula calculates fractional weeks rounded to the nearest decimal point.</t>
        </r>
      </text>
    </comment>
    <comment ref="K34" authorId="0" shapeId="0" xr:uid="{6BEFAF09-4C54-4BF6-9EF2-9FEACE792ABD}">
      <text>
        <r>
          <rPr>
            <sz val="9"/>
            <color indexed="81"/>
            <rFont val="Tahoma"/>
            <family val="2"/>
          </rPr>
          <t>Enter YTD amount from Employment Verification or from final paystub received.</t>
        </r>
      </text>
    </comment>
    <comment ref="K38" authorId="0" shapeId="0" xr:uid="{460558C1-E4F3-4703-91AA-EE0C813BD358}">
      <text>
        <r>
          <rPr>
            <sz val="9"/>
            <color indexed="81"/>
            <rFont val="Tahoma"/>
            <family val="2"/>
          </rPr>
          <t xml:space="preserve">Enter if a raise is anticipated. </t>
        </r>
      </text>
    </comment>
    <comment ref="K40" authorId="0" shapeId="0" xr:uid="{6F50798B-8A7A-464E-8936-1973F16D1F6B}">
      <text>
        <r>
          <rPr>
            <sz val="9"/>
            <color indexed="81"/>
            <rFont val="Tahoma"/>
            <family val="2"/>
          </rPr>
          <t>Enter if bonus, commissions, tips anticipated. If already included in YTD value, do not enter again.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Bombara, Justin</author>
    <author>Lacey Barker</author>
  </authors>
  <commentList>
    <comment ref="G2" authorId="0" shapeId="0" xr:uid="{C90846E8-36CC-4C6B-B382-C8394586A453}">
      <text>
        <r>
          <rPr>
            <sz val="9"/>
            <color indexed="81"/>
            <rFont val="Tahoma"/>
            <family val="2"/>
          </rPr>
          <t>The Certification Effective Date is the anticipated first day of the initial lease.</t>
        </r>
      </text>
    </comment>
    <comment ref="V9" authorId="0" shapeId="0" xr:uid="{6A053E05-222B-42AB-8E27-D82EC8236753}">
      <text>
        <r>
          <rPr>
            <sz val="9"/>
            <color indexed="81"/>
            <rFont val="Tahoma"/>
            <family val="2"/>
          </rPr>
          <t>When given a range by the employer, for example, 5-10 hours a week, always assume the higher amount.  In this case 10 hours.  If the applicant is ineligible get a clarification from the employer.</t>
        </r>
      </text>
    </comment>
    <comment ref="E15" authorId="0" shapeId="0" xr:uid="{810B9EDF-EBC9-42FB-B072-46839ACFA46F}">
      <text>
        <r>
          <rPr>
            <sz val="9"/>
            <color indexed="81"/>
            <rFont val="Tahoma"/>
            <family val="2"/>
          </rPr>
          <t>Enter start date of the raise here, if known.</t>
        </r>
      </text>
    </comment>
    <comment ref="F15" authorId="0" shapeId="0" xr:uid="{4159008F-7C89-4A65-BC9D-0C8506A3DE4D}">
      <text>
        <r>
          <rPr>
            <sz val="9"/>
            <color indexed="81"/>
            <rFont val="Tahoma"/>
            <family val="2"/>
          </rPr>
          <t>Enter the end of the income projection period date, found in Cell D4 if information was entered in D3.</t>
        </r>
      </text>
    </comment>
    <comment ref="G15" authorId="0" shapeId="0" xr:uid="{24E711C8-4D40-4BFE-9DC0-1F9426E4F703}">
      <text>
        <r>
          <rPr>
            <sz val="9"/>
            <color indexed="81"/>
            <rFont val="Tahoma"/>
            <family val="2"/>
          </rPr>
          <t>Enter the only the increase in pay due to the raise.  For example, if raise is from $15.00 to $16.00, enter $1.00.</t>
        </r>
      </text>
    </comment>
    <comment ref="V15" authorId="0" shapeId="0" xr:uid="{D226ABCE-0FAC-45F6-8A30-D2D0C27A8D90}">
      <text>
        <r>
          <rPr>
            <sz val="9"/>
            <color indexed="81"/>
            <rFont val="Tahoma"/>
            <family val="2"/>
          </rPr>
          <t>Assumes identical hours to what was entered above for Base Pay.</t>
        </r>
      </text>
    </comment>
    <comment ref="V16" authorId="0" shapeId="0" xr:uid="{3157D136-6DC2-4F77-904A-3798E3355FA4}">
      <text>
        <r>
          <rPr>
            <sz val="9"/>
            <color indexed="81"/>
            <rFont val="Tahoma"/>
            <family val="2"/>
          </rPr>
          <t>Assumes identical overtime hours to what was entered above in Overtime.</t>
        </r>
      </text>
    </comment>
    <comment ref="G24" authorId="0" shapeId="0" xr:uid="{CEA428A2-3053-4229-AD06-6B29E6E58EA1}">
      <text>
        <r>
          <rPr>
            <sz val="9"/>
            <color indexed="81"/>
            <rFont val="Tahoma"/>
            <family val="2"/>
          </rPr>
          <t>Select from dropdown avaialble ONLY if it is established that tips are avaialble to applicant but specific amounts were not disclosed.  Formulas will impute 20% of income as tips, 40% if in gaming industry.</t>
        </r>
      </text>
    </comment>
    <comment ref="C31" authorId="1" shapeId="0" xr:uid="{AD4325B7-F5A7-40A6-8472-012708C26617}">
      <text>
        <r>
          <rPr>
            <sz val="9"/>
            <color indexed="81"/>
            <rFont val="Tahoma"/>
            <family val="2"/>
          </rPr>
          <t>Enter pay period length based on information available on paystub.  Please pay particular attention to whether paycheck is biweekly or bimonthly.  Information you enter here must be accurate for formula to make correct calculation.</t>
        </r>
      </text>
    </comment>
    <comment ref="K31" authorId="0" shapeId="0" xr:uid="{72EBFC0B-0766-4FFE-ADE1-87C7979DCBA8}">
      <text>
        <r>
          <rPr>
            <sz val="9"/>
            <color indexed="81"/>
            <rFont val="Tahoma"/>
            <family val="2"/>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2" authorId="0" shapeId="0" xr:uid="{57D43DAE-D499-4616-AC77-37B2E7103E9A}">
      <text>
        <r>
          <rPr>
            <sz val="9"/>
            <color indexed="81"/>
            <rFont val="Tahoma"/>
            <family val="2"/>
          </rPr>
          <t>This date is available on the Employment Verification form.  If using paystubs, use the end of the pay period date on the final paystubs, enterin the gross YTD amount on that same paystub in the appropriate space below.</t>
        </r>
      </text>
    </comment>
    <comment ref="K33" authorId="0" shapeId="0" xr:uid="{2D98209A-2158-4C18-BECE-C55D1F5EDB49}">
      <text>
        <r>
          <rPr>
            <sz val="9"/>
            <color indexed="81"/>
            <rFont val="Tahoma"/>
            <family val="2"/>
          </rPr>
          <t>Weeks worked during YTD period.Formula calculates fractional weeks rounded to the nearest decimal point.</t>
        </r>
      </text>
    </comment>
    <comment ref="K34" authorId="0" shapeId="0" xr:uid="{99BE6D5F-26CA-4071-B7EB-E0265FE5A97A}">
      <text>
        <r>
          <rPr>
            <sz val="9"/>
            <color indexed="81"/>
            <rFont val="Tahoma"/>
            <family val="2"/>
          </rPr>
          <t>Enter YTD amount from Employment Verification or from final paystub received.</t>
        </r>
      </text>
    </comment>
    <comment ref="K38" authorId="0" shapeId="0" xr:uid="{859CB7B0-0E15-49AC-A968-667BEDBA6D1F}">
      <text>
        <r>
          <rPr>
            <sz val="9"/>
            <color indexed="81"/>
            <rFont val="Tahoma"/>
            <family val="2"/>
          </rPr>
          <t xml:space="preserve">Enter if a raise is anticipated. </t>
        </r>
      </text>
    </comment>
    <comment ref="K40" authorId="0" shapeId="0" xr:uid="{0867E58A-EB71-4C7F-993F-DBE19F8099A1}">
      <text>
        <r>
          <rPr>
            <sz val="9"/>
            <color indexed="81"/>
            <rFont val="Tahoma"/>
            <family val="2"/>
          </rPr>
          <t>Enter if bonus, commissions, tips anticipated. If already included in YTD value, do not enter again.</t>
        </r>
      </text>
    </comment>
  </commentList>
</comments>
</file>

<file path=xl/sharedStrings.xml><?xml version="1.0" encoding="utf-8"?>
<sst xmlns="http://schemas.openxmlformats.org/spreadsheetml/2006/main" count="487" uniqueCount="280">
  <si>
    <t>PART I.  GENERAL INFORMATION</t>
  </si>
  <si>
    <t>Property Name:</t>
  </si>
  <si>
    <t>Unit #:</t>
  </si>
  <si>
    <t>Household Name:</t>
  </si>
  <si>
    <t>Household Size:</t>
  </si>
  <si>
    <t>Effective Date:</t>
  </si>
  <si>
    <t>If Transfer, from Unit #:</t>
  </si>
  <si>
    <t>Number of Bedrooms:</t>
  </si>
  <si>
    <t>PART II.  HOUSEHOLD COMPOSITION</t>
  </si>
  <si>
    <t xml:space="preserve"> Mbr #</t>
  </si>
  <si>
    <t>FIRST NAME</t>
  </si>
  <si>
    <t>LAST NAME</t>
  </si>
  <si>
    <t>MI</t>
  </si>
  <si>
    <t>REL to HOH*</t>
  </si>
  <si>
    <t>SSN                         last 4 digits</t>
  </si>
  <si>
    <t>1</t>
  </si>
  <si>
    <t>HOH</t>
  </si>
  <si>
    <t>2</t>
  </si>
  <si>
    <t>3</t>
  </si>
  <si>
    <t>4</t>
  </si>
  <si>
    <t>HH Mbr #</t>
  </si>
  <si>
    <t>TOTALS:</t>
  </si>
  <si>
    <t>Add totals from (A) through (D), above</t>
  </si>
  <si>
    <t>TOTAL INCOME (E):</t>
  </si>
  <si>
    <t>PART IV.  INCOME FROM ASSETS</t>
  </si>
  <si>
    <t>Passbook Rate</t>
  </si>
  <si>
    <t>X</t>
  </si>
  <si>
    <t>=</t>
  </si>
  <si>
    <t xml:space="preserve"> TOTAL INCOME FROM ASSETS (K) :  </t>
  </si>
  <si>
    <t xml:space="preserve">Enter the greater of the total of column I or J:    </t>
  </si>
  <si>
    <t>PART V.  DETERMINATION OF INCOME ELIGIBILITY</t>
  </si>
  <si>
    <t>TOTAL ANNUAL HOUSEHOLD INCOME FROM ALL SOURCES: From item (L)</t>
  </si>
  <si>
    <t>Household Meets Unit Income Restriction of :</t>
  </si>
  <si>
    <t>Current Maximum Allowable Income:</t>
  </si>
  <si>
    <t>PART VI.  RENT</t>
  </si>
  <si>
    <t>If any fields are not applicable-Please enter "0"</t>
  </si>
  <si>
    <t>Contract/Lease Rent:</t>
  </si>
  <si>
    <t>Maximum Allowable Rent for this Unit:</t>
  </si>
  <si>
    <t>Utility Allowance:</t>
  </si>
  <si>
    <t>Rent Assistance Type:</t>
  </si>
  <si>
    <t>Rent Assistance Amount:</t>
  </si>
  <si>
    <t>Unit Meets Rent Restriction at:</t>
  </si>
  <si>
    <t>Other Non-optional charges/fees</t>
  </si>
  <si>
    <t>GROSS RENT FOR UNIT:</t>
  </si>
  <si>
    <t>Notes:</t>
  </si>
  <si>
    <t>PART VII.  PROGRAM TYPE</t>
  </si>
  <si>
    <t xml:space="preserve">County/State </t>
  </si>
  <si>
    <t>Incentive Programs</t>
  </si>
  <si>
    <t>Commerce</t>
  </si>
  <si>
    <t>MFTE</t>
  </si>
  <si>
    <t>Commerce HOME</t>
  </si>
  <si>
    <t>City HOME</t>
  </si>
  <si>
    <t>Housing Bonus (IZ)</t>
  </si>
  <si>
    <t>King County</t>
  </si>
  <si>
    <t>City HOME ARP</t>
  </si>
  <si>
    <t>MHA</t>
  </si>
  <si>
    <t>Other:____________</t>
  </si>
  <si>
    <t>TRAO or Yesler</t>
  </si>
  <si>
    <t>PART VIII.  ELIGIBILITY CERTIFICATION</t>
  </si>
  <si>
    <t>Signature of Property Representative</t>
  </si>
  <si>
    <t>Date</t>
  </si>
  <si>
    <t xml:space="preserve">By signing below, I understand that the Owner is relying on this information in order to comply with various funding provisions at this property and the City of Seattle Office of Housing may review this information.  I hereby swear that this document's information is true and complete to the best of my knowledge as of the effective date of this certification.                        </t>
  </si>
  <si>
    <t xml:space="preserve">I am aware that my information is subject to review and verification by the City of Seattle and that other documentation may be required. I grant permission to the City to request information from other 3rd party entities, including but not limited to schools, employers, banking and financial institutions and other governmental agencies and their delegated agents.  Submitting this information does not guarantee eligibility or enrollment in any programs.
I certify that the information above is accurate and complete and that I may be subject to criminal prosecution and civil liability if I have knowingly given false or misleading information. I agree to provide updated proof of eligibility at any time, if requested. </t>
  </si>
  <si>
    <t>Head of Household Signature</t>
  </si>
  <si>
    <t>Member #2 Signature</t>
  </si>
  <si>
    <t>Member #3 Signature</t>
  </si>
  <si>
    <t>Member #4 Signature</t>
  </si>
  <si>
    <r>
      <t xml:space="preserve">Properties are encouraged to use this calculator for income and asset calculations for Certification packets.  Fields in blue are formulas or are not editable. Not all fields will necessarily apply to a given employment situation. When entering information based on an Properties must attempt to complete all 3 calculations based on the information they have.  </t>
    </r>
    <r>
      <rPr>
        <b/>
        <sz val="13"/>
        <color rgb="FF0070C0"/>
        <rFont val="Arial"/>
        <family val="2"/>
      </rPr>
      <t xml:space="preserve">Annual Income used on the HEC should be the highest of the following calculations. </t>
    </r>
    <r>
      <rPr>
        <sz val="13"/>
        <color theme="1"/>
        <rFont val="Arial"/>
        <family val="2"/>
      </rPr>
      <t xml:space="preserve">Additional instructions available in cells with red triangle.  </t>
    </r>
  </si>
  <si>
    <t>Household Member 1</t>
  </si>
  <si>
    <t>Certification Effective Date</t>
  </si>
  <si>
    <t>Projection Period</t>
  </si>
  <si>
    <t>1.) Annualized Periodic Income</t>
  </si>
  <si>
    <t>Hourly Rate</t>
  </si>
  <si>
    <t>Gross weekly rate</t>
  </si>
  <si>
    <t>Gross  bi-weekly rate</t>
  </si>
  <si>
    <t>Gross monthly rate</t>
  </si>
  <si>
    <t>Gross quarterly rate</t>
  </si>
  <si>
    <t>Gross yearly rate</t>
  </si>
  <si>
    <t># of hours per week</t>
  </si>
  <si>
    <t># of weeks per year</t>
  </si>
  <si>
    <t>Annual Total</t>
  </si>
  <si>
    <t>Base Pay</t>
  </si>
  <si>
    <t>Overtime</t>
  </si>
  <si>
    <t>Annual</t>
  </si>
  <si>
    <t>Monthly rate</t>
  </si>
  <si>
    <t>Bi-monthly rate</t>
  </si>
  <si>
    <t>Bi-weekly gross</t>
  </si>
  <si>
    <t>Weekly gross</t>
  </si>
  <si>
    <t>Raise on OT (hrly raise x 1.5)</t>
  </si>
  <si>
    <t>Shift Differential</t>
  </si>
  <si>
    <t>Bonus, commissions, tips per month</t>
  </si>
  <si>
    <t>Bonus, commissions, tips bi-monthly</t>
  </si>
  <si>
    <t>Bonus, commissions, tips bi-weekly</t>
  </si>
  <si>
    <t>Bonus, commissions, tips per week</t>
  </si>
  <si>
    <t>Bonus, commissions, tips quarterly</t>
  </si>
  <si>
    <t>If in industry that tips, but tip amounts were not disclosed or verified by employer: -----&gt;</t>
  </si>
  <si>
    <t>Industry</t>
  </si>
  <si>
    <t>Subtotal</t>
  </si>
  <si>
    <t>Imputed Tips (if applicable)</t>
  </si>
  <si>
    <t>2.) Annualized Periodic Income by Paystub</t>
  </si>
  <si>
    <t>3.) Annualized Year To Date (YTD) Income</t>
  </si>
  <si>
    <t>YTD From:</t>
  </si>
  <si>
    <t>YTD Thru:</t>
  </si>
  <si>
    <t>Pay Period Start</t>
  </si>
  <si>
    <t>Pay Period End</t>
  </si>
  <si>
    <t># of weeks worked</t>
  </si>
  <si>
    <t>YTD Earnings</t>
  </si>
  <si>
    <t>Average Weekly Wage</t>
  </si>
  <si>
    <t>Paystub #1</t>
  </si>
  <si>
    <t>Paystub #2</t>
  </si>
  <si>
    <t>Annualized YTD</t>
  </si>
  <si>
    <t>Paystub #3</t>
  </si>
  <si>
    <t>Annual Raise</t>
  </si>
  <si>
    <t>Paystub #4</t>
  </si>
  <si>
    <t>Annual Raise on OT</t>
  </si>
  <si>
    <t>Paystub #5</t>
  </si>
  <si>
    <t>Annual Bonus, Comm, Tips</t>
  </si>
  <si>
    <t>Paystub #6</t>
  </si>
  <si>
    <t>Weekly</t>
  </si>
  <si>
    <t>Monthly</t>
  </si>
  <si>
    <t>Quarterly</t>
  </si>
  <si>
    <t>Checking</t>
  </si>
  <si>
    <t>Highest income calculation to use on HEC for member 1</t>
  </si>
  <si>
    <t>Household Member 2</t>
  </si>
  <si>
    <t>Household Member 3</t>
  </si>
  <si>
    <t>Type of Asset</t>
  </si>
  <si>
    <t>Current or Imputed</t>
  </si>
  <si>
    <t>Household Size</t>
  </si>
  <si>
    <t># of bedrooms</t>
  </si>
  <si>
    <t>AMI</t>
  </si>
  <si>
    <t>Designation</t>
  </si>
  <si>
    <t>Rental Assistance</t>
  </si>
  <si>
    <t>Cash on Hand</t>
  </si>
  <si>
    <t>Current</t>
  </si>
  <si>
    <t>1 person</t>
  </si>
  <si>
    <t>SEDU</t>
  </si>
  <si>
    <t>30% AMI</t>
  </si>
  <si>
    <t>Tenant Based Voucher</t>
  </si>
  <si>
    <t xml:space="preserve">Annuity </t>
  </si>
  <si>
    <t>Imputed</t>
  </si>
  <si>
    <t>2 persons</t>
  </si>
  <si>
    <t>Studio</t>
  </si>
  <si>
    <t>40% AMI</t>
  </si>
  <si>
    <t>Project Based Voucher</t>
  </si>
  <si>
    <t>Certificate of Deposit</t>
  </si>
  <si>
    <t>3 persons</t>
  </si>
  <si>
    <t>1 Bedroom</t>
  </si>
  <si>
    <t>50% AMI</t>
  </si>
  <si>
    <t>MFTE and Housing Bonus (IZ)</t>
  </si>
  <si>
    <t>Emergency Voucher</t>
  </si>
  <si>
    <t>4 persons</t>
  </si>
  <si>
    <t>2 Bedroom</t>
  </si>
  <si>
    <t>60% AMI</t>
  </si>
  <si>
    <t>TRAO (50%AMI)</t>
  </si>
  <si>
    <t>FUP Voucher</t>
  </si>
  <si>
    <t>Collectables</t>
  </si>
  <si>
    <t>5 persons</t>
  </si>
  <si>
    <t>3 Bedroom</t>
  </si>
  <si>
    <t>65% AMI</t>
  </si>
  <si>
    <t>VASH Voucher</t>
  </si>
  <si>
    <t>IRA/Retirement</t>
  </si>
  <si>
    <t>6 persons</t>
  </si>
  <si>
    <t>4 Bedroom</t>
  </si>
  <si>
    <t>70% AMI</t>
  </si>
  <si>
    <t>HOME</t>
  </si>
  <si>
    <t>Rapid Rehousing</t>
  </si>
  <si>
    <t>Life Insurance</t>
  </si>
  <si>
    <t>7 persons</t>
  </si>
  <si>
    <t>5 Bedroom</t>
  </si>
  <si>
    <t>75% AMI</t>
  </si>
  <si>
    <t>Rental Housing Portfolio</t>
  </si>
  <si>
    <t>Shelter Plus Care</t>
  </si>
  <si>
    <t>Money Market</t>
  </si>
  <si>
    <t>8 persons</t>
  </si>
  <si>
    <t>80% AMI</t>
  </si>
  <si>
    <t>Rental Housing Portfolio and MFTE</t>
  </si>
  <si>
    <t>HEN</t>
  </si>
  <si>
    <t>Other</t>
  </si>
  <si>
    <t>9 persons</t>
  </si>
  <si>
    <t>85% AMI</t>
  </si>
  <si>
    <t>Rental Housing and HOME</t>
  </si>
  <si>
    <t>Pension</t>
  </si>
  <si>
    <t>90% AMI</t>
  </si>
  <si>
    <t>Rental Housing and Housing Bonus (IZ)</t>
  </si>
  <si>
    <t>Real Estate</t>
  </si>
  <si>
    <t>Low Home</t>
  </si>
  <si>
    <t>yesler</t>
  </si>
  <si>
    <t>Saving</t>
  </si>
  <si>
    <t>High Home</t>
  </si>
  <si>
    <t>Stocks/Bonds</t>
  </si>
  <si>
    <t>Trusts</t>
  </si>
  <si>
    <t>DO NOT TOUCH!!!!</t>
  </si>
  <si>
    <t>100% AMI</t>
  </si>
  <si>
    <t>Mark the program(s) listed below for which this households unit is restricted by.  Enter each programs restricted AMI.</t>
  </si>
  <si>
    <t>Rental Housing Program</t>
  </si>
  <si>
    <t>45% AMI</t>
  </si>
  <si>
    <t>Based on the representations herein and upon the proofs and documentation required to be submitted, the individual(s) named in this Housing Eligibility Certification and on the accompanying Resident Eligibility Application is/are eligible under the provision of Chapter 5.73 and/or Chapter 23.58 of Seattle Municipal Code, MFTE Agreement, Housing Bonus Covenant, City of Seattle Loan and Regulatory Agreement, King County Agreement, and/or Commerce Agreement.</t>
  </si>
  <si>
    <t>(Household paid rent, plus UA &amp; all non-optional recurring charges if required)</t>
  </si>
  <si>
    <t>SOH Rental Housing Port.</t>
  </si>
  <si>
    <t>Total Value of Assets</t>
  </si>
  <si>
    <t>10+ persons</t>
  </si>
  <si>
    <t>PART III.  GROSS ANNUAL INCOME (use annual amounts, one entry per source of income)</t>
  </si>
  <si>
    <t>Certification Type (Initl/Recert)</t>
  </si>
  <si>
    <t>Initial Certification</t>
  </si>
  <si>
    <t>Recertification</t>
  </si>
  <si>
    <t>Streamlined Recertification</t>
  </si>
  <si>
    <t xml:space="preserve">Certification Type (Initl/Recert): </t>
  </si>
  <si>
    <t xml:space="preserve">FULLTIME STUDENT   </t>
  </si>
  <si>
    <t>If transfer, unit #</t>
  </si>
  <si>
    <t>$</t>
  </si>
  <si>
    <t>Paystub #7</t>
  </si>
  <si>
    <t>Paystub #8</t>
  </si>
  <si>
    <t>Paystub #9</t>
  </si>
  <si>
    <t>Paystub #10</t>
  </si>
  <si>
    <t>Paystub #11</t>
  </si>
  <si>
    <t>Paystub #12</t>
  </si>
  <si>
    <t>Pay Range</t>
  </si>
  <si>
    <t>Bi Weekly</t>
  </si>
  <si>
    <t>2x Monthly</t>
  </si>
  <si>
    <t>Asset Source</t>
  </si>
  <si>
    <t>Month/Quarter</t>
  </si>
  <si>
    <t>Value</t>
  </si>
  <si>
    <t>Gross 2x monthly rate</t>
  </si>
  <si>
    <t>Pay Period Length  ----&gt;</t>
  </si>
  <si>
    <t>January</t>
  </si>
  <si>
    <t>February</t>
  </si>
  <si>
    <t>March</t>
  </si>
  <si>
    <t>April</t>
  </si>
  <si>
    <t>May</t>
  </si>
  <si>
    <t>June</t>
  </si>
  <si>
    <t>July</t>
  </si>
  <si>
    <t>August</t>
  </si>
  <si>
    <t>September</t>
  </si>
  <si>
    <t>October</t>
  </si>
  <si>
    <t>November</t>
  </si>
  <si>
    <t>December</t>
  </si>
  <si>
    <t>Quarter 1</t>
  </si>
  <si>
    <t>Quarter 2</t>
  </si>
  <si>
    <t>Quarter 3</t>
  </si>
  <si>
    <t>Quarter 4</t>
  </si>
  <si>
    <t>Raise on OT</t>
  </si>
  <si>
    <t>Total Annual</t>
  </si>
  <si>
    <t>Periods per year</t>
  </si>
  <si>
    <t xml:space="preserve">Average Weekly </t>
  </si>
  <si>
    <t>Bonus, Comm, Tips</t>
  </si>
  <si>
    <t>Household Asset Values</t>
  </si>
  <si>
    <t>On savings accounts, only enter the most current account statement</t>
  </si>
  <si>
    <t>Gross Pay</t>
  </si>
  <si>
    <t>Total Paystubs</t>
  </si>
  <si>
    <t>Raise/COLA/Increase</t>
  </si>
  <si>
    <t>Pay Period Average</t>
  </si>
  <si>
    <t>APY</t>
  </si>
  <si>
    <t>Annual Yield</t>
  </si>
  <si>
    <t>Daily</t>
  </si>
  <si>
    <t>Annually</t>
  </si>
  <si>
    <t>Last Value</t>
  </si>
  <si>
    <t>APY rate</t>
  </si>
  <si>
    <t>Compound Period</t>
  </si>
  <si>
    <t>Period Start</t>
  </si>
  <si>
    <t>Period End</t>
  </si>
  <si>
    <t>Calculating APY For Asset Accounts To Determine Yield                                                   (Section I on pg. 1 of HEC)</t>
  </si>
  <si>
    <t>Calculating APY For Asset Accounts To Determine Yield                                                     (Section I on pg. 1 of HEC)</t>
  </si>
  <si>
    <t>Highest income calculation to use on HEC for member 2</t>
  </si>
  <si>
    <t>Calculating APY For Asset Accounts To Determine Yield                                                      (Section I on pg. 1 of HEC)</t>
  </si>
  <si>
    <t>Highest income calculation to use on HEC for member 3</t>
  </si>
  <si>
    <t xml:space="preserve">                               Household Eligibility Certification (HEC) -                 City of Seattle Affordable Housing Programs</t>
  </si>
  <si>
    <r>
      <t xml:space="preserve">DOB                      </t>
    </r>
    <r>
      <rPr>
        <sz val="7"/>
        <color indexed="8"/>
        <rFont val="Calibri"/>
        <family val="2"/>
        <scheme val="minor"/>
      </rPr>
      <t>(mm-dd-yyyy)</t>
    </r>
  </si>
  <si>
    <r>
      <rPr>
        <b/>
        <sz val="8"/>
        <rFont val="Calibri"/>
        <family val="2"/>
        <scheme val="minor"/>
      </rPr>
      <t>*</t>
    </r>
    <r>
      <rPr>
        <sz val="7"/>
        <rFont val="Calibri"/>
        <family val="2"/>
        <scheme val="minor"/>
      </rPr>
      <t xml:space="preserve"> </t>
    </r>
    <r>
      <rPr>
        <b/>
        <sz val="7"/>
        <rFont val="Calibri"/>
        <family val="2"/>
        <scheme val="minor"/>
      </rPr>
      <t>HoH</t>
    </r>
    <r>
      <rPr>
        <sz val="7"/>
        <rFont val="Calibri"/>
        <family val="2"/>
        <scheme val="minor"/>
      </rPr>
      <t xml:space="preserve"> = Head of Household, </t>
    </r>
    <r>
      <rPr>
        <b/>
        <sz val="7"/>
        <rFont val="Calibri"/>
        <family val="2"/>
        <scheme val="minor"/>
      </rPr>
      <t>S</t>
    </r>
    <r>
      <rPr>
        <sz val="7"/>
        <rFont val="Calibri"/>
        <family val="2"/>
        <scheme val="minor"/>
      </rPr>
      <t xml:space="preserve"> = Spouse,  </t>
    </r>
    <r>
      <rPr>
        <b/>
        <sz val="7"/>
        <rFont val="Calibri"/>
        <family val="2"/>
        <scheme val="minor"/>
      </rPr>
      <t>A</t>
    </r>
    <r>
      <rPr>
        <sz val="7"/>
        <rFont val="Calibri"/>
        <family val="2"/>
        <scheme val="minor"/>
      </rPr>
      <t xml:space="preserve"> = Adult Co-Resident, </t>
    </r>
    <r>
      <rPr>
        <b/>
        <sz val="7"/>
        <rFont val="Calibri"/>
        <family val="2"/>
        <scheme val="minor"/>
      </rPr>
      <t>C</t>
    </r>
    <r>
      <rPr>
        <sz val="7"/>
        <rFont val="Calibri"/>
        <family val="2"/>
        <scheme val="minor"/>
      </rPr>
      <t xml:space="preserve"> = Child, </t>
    </r>
    <r>
      <rPr>
        <b/>
        <sz val="7"/>
        <rFont val="Calibri"/>
        <family val="2"/>
        <scheme val="minor"/>
      </rPr>
      <t>F</t>
    </r>
    <r>
      <rPr>
        <sz val="7"/>
        <rFont val="Calibri"/>
        <family val="2"/>
        <scheme val="minor"/>
      </rPr>
      <t xml:space="preserve"> = Foster Child/Adult, </t>
    </r>
    <r>
      <rPr>
        <b/>
        <sz val="7"/>
        <rFont val="Calibri"/>
        <family val="2"/>
        <scheme val="minor"/>
      </rPr>
      <t xml:space="preserve">L </t>
    </r>
    <r>
      <rPr>
        <sz val="7"/>
        <rFont val="Calibri"/>
        <family val="2"/>
        <scheme val="minor"/>
      </rPr>
      <t>= Live-in Caretaker,</t>
    </r>
    <r>
      <rPr>
        <b/>
        <sz val="7"/>
        <rFont val="Calibri"/>
        <family val="2"/>
        <scheme val="minor"/>
      </rPr>
      <t xml:space="preserve"> O</t>
    </r>
    <r>
      <rPr>
        <sz val="7"/>
        <rFont val="Calibri"/>
        <family val="2"/>
        <scheme val="minor"/>
      </rPr>
      <t xml:space="preserve"> = Other </t>
    </r>
  </si>
  <si>
    <r>
      <t xml:space="preserve">  Imputed Income (J) </t>
    </r>
    <r>
      <rPr>
        <b/>
        <sz val="8"/>
        <color indexed="8"/>
        <rFont val="Calibri"/>
        <family val="2"/>
        <scheme val="minor"/>
      </rPr>
      <t xml:space="preserve">: </t>
    </r>
    <r>
      <rPr>
        <sz val="8"/>
        <color indexed="8"/>
        <rFont val="Calibri"/>
        <family val="2"/>
        <scheme val="minor"/>
      </rPr>
      <t xml:space="preserve"> </t>
    </r>
  </si>
  <si>
    <r>
      <t xml:space="preserve">                                               (L) </t>
    </r>
    <r>
      <rPr>
        <b/>
        <sz val="8"/>
        <color indexed="8"/>
        <rFont val="Calibri"/>
        <family val="2"/>
        <scheme val="minor"/>
      </rPr>
      <t>TOTAL ANNUAL HOUSEHOLD INCOME</t>
    </r>
    <r>
      <rPr>
        <sz val="8"/>
        <color indexed="8"/>
        <rFont val="Calibri"/>
        <family val="2"/>
        <scheme val="minor"/>
      </rPr>
      <t xml:space="preserve"> </t>
    </r>
    <r>
      <rPr>
        <i/>
        <sz val="7"/>
        <color indexed="8"/>
        <rFont val="Calibri"/>
        <family val="2"/>
        <scheme val="minor"/>
      </rPr>
      <t>from all Sources [Add E + (K)]</t>
    </r>
    <r>
      <rPr>
        <i/>
        <sz val="8"/>
        <color indexed="8"/>
        <rFont val="Calibri"/>
        <family val="2"/>
        <scheme val="minor"/>
      </rPr>
      <t xml:space="preserve"> </t>
    </r>
    <r>
      <rPr>
        <sz val="8"/>
        <color indexed="8"/>
        <rFont val="Calibri"/>
        <family val="2"/>
        <scheme val="minor"/>
      </rPr>
      <t xml:space="preserve">                                                               </t>
    </r>
  </si>
  <si>
    <r>
      <t xml:space="preserve">Renter's Insurance </t>
    </r>
    <r>
      <rPr>
        <sz val="8"/>
        <rFont val="Calibri"/>
        <family val="2"/>
        <scheme val="minor"/>
      </rPr>
      <t>(if required)</t>
    </r>
  </si>
  <si>
    <r>
      <t xml:space="preserve">KC Sewer Capacity </t>
    </r>
    <r>
      <rPr>
        <sz val="8"/>
        <rFont val="Calibri"/>
        <family val="2"/>
        <scheme val="minor"/>
      </rPr>
      <t>(if required)</t>
    </r>
  </si>
  <si>
    <t xml:space="preserve">      (A)                                                             Employment or Wages </t>
  </si>
  <si>
    <t xml:space="preserve">          (B)                                         Social Security/Pension</t>
  </si>
  <si>
    <t xml:space="preserve">           (C)                                                   Public Assistance</t>
  </si>
  <si>
    <t xml:space="preserve">     (D)                                                              Other Income</t>
  </si>
  <si>
    <t xml:space="preserve">       (F)                                                                                          Type of Asset </t>
  </si>
  <si>
    <t xml:space="preserve">    (G)                                             Current or Imputed</t>
  </si>
  <si>
    <t xml:space="preserve">     (H)                                                  Cash Value of Asset</t>
  </si>
  <si>
    <t xml:space="preserve">          (I)                                                          Annual Income from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</si>
</sst>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00000"/>
    <numFmt numFmtId="165" formatCode="&quot;$&quot;#,##0.00"/>
    <numFmt numFmtId="166" formatCode="\ "/>
    <numFmt numFmtId="167" formatCode="mm\-dd\-yyyy"/>
    <numFmt numFmtId="168" formatCode="&quot;$&quot;#,##0;\-0;;@"/>
    <numFmt numFmtId="169" formatCode="&quot;$&quot;#,##0"/>
    <numFmt numFmtId="170" formatCode="mm/dd/yy;@"/>
    <numFmt numFmtId="171" formatCode="_(&quot;$&quot;* #,##0_);_(&quot;$&quot;* \(#,##0\);_(&quot;$&quot;* &quot;-&quot;??_);_(@_)"/>
  </numFmts>
  <fonts count="63" x14ac:knownFonts="1">
    <font>
      <sz val="11"/>
      <color theme="1"/>
      <name val="Calibri"/>
      <family val="2"/>
      <scheme val="minor"/>
    </font>
    <font>
      <sz val="11"/>
      <color theme="1"/>
      <name val="Calibri"/>
      <family val="2"/>
      <scheme val="minor"/>
    </font>
    <font>
      <sz val="10"/>
      <name val="Arial"/>
      <family val="2"/>
    </font>
    <font>
      <sz val="10"/>
      <name val="Arial"/>
      <family val="2"/>
    </font>
    <font>
      <b/>
      <sz val="11"/>
      <name val="Arial"/>
      <family val="2"/>
    </font>
    <font>
      <sz val="12"/>
      <name val="Arial"/>
      <family val="2"/>
    </font>
    <font>
      <b/>
      <sz val="12"/>
      <name val="Arial"/>
      <family val="2"/>
    </font>
    <font>
      <sz val="9"/>
      <color indexed="81"/>
      <name val="Tahoma"/>
      <family val="2"/>
    </font>
    <font>
      <sz val="11"/>
      <color theme="1"/>
      <name val="Arial"/>
      <family val="2"/>
    </font>
    <font>
      <b/>
      <sz val="12"/>
      <color theme="3" tint="0.39997558519241921"/>
      <name val="Arial"/>
      <family val="2"/>
    </font>
    <font>
      <b/>
      <sz val="12"/>
      <color rgb="FF0070C0"/>
      <name val="Arial"/>
      <family val="2"/>
    </font>
    <font>
      <sz val="12"/>
      <color theme="1"/>
      <name val="Arial"/>
      <family val="2"/>
    </font>
    <font>
      <sz val="12"/>
      <color theme="1"/>
      <name val="Calibri"/>
      <family val="2"/>
      <scheme val="minor"/>
    </font>
    <font>
      <b/>
      <sz val="12"/>
      <color theme="1"/>
      <name val="Arial"/>
      <family val="2"/>
    </font>
    <font>
      <sz val="12"/>
      <name val="Calibri"/>
      <family val="2"/>
      <scheme val="minor"/>
    </font>
    <font>
      <sz val="13"/>
      <color theme="1"/>
      <name val="Arial"/>
      <family val="2"/>
    </font>
    <font>
      <b/>
      <sz val="13"/>
      <color rgb="FF0070C0"/>
      <name val="Arial"/>
      <family val="2"/>
    </font>
    <font>
      <b/>
      <sz val="11"/>
      <color theme="1"/>
      <name val="Calibri"/>
      <family val="2"/>
      <scheme val="minor"/>
    </font>
    <font>
      <b/>
      <i/>
      <sz val="11"/>
      <name val="Arial"/>
      <family val="2"/>
    </font>
    <font>
      <b/>
      <sz val="11"/>
      <color theme="1"/>
      <name val="Arial"/>
      <family val="2"/>
    </font>
    <font>
      <sz val="11"/>
      <name val="Arial"/>
      <family val="2"/>
    </font>
    <font>
      <b/>
      <i/>
      <sz val="11"/>
      <color theme="1"/>
      <name val="Arial"/>
      <family val="2"/>
    </font>
    <font>
      <sz val="11"/>
      <name val="Calibri"/>
      <family val="2"/>
      <scheme val="minor"/>
    </font>
    <font>
      <b/>
      <sz val="11"/>
      <color rgb="FF0070C0"/>
      <name val="Arial"/>
      <family val="2"/>
    </font>
    <font>
      <sz val="11"/>
      <color theme="0"/>
      <name val="Arial"/>
      <family val="2"/>
    </font>
    <font>
      <i/>
      <sz val="11"/>
      <name val="Arial"/>
      <family val="2"/>
    </font>
    <font>
      <b/>
      <sz val="11"/>
      <color rgb="FFFF0000"/>
      <name val="Arial"/>
      <family val="2"/>
    </font>
    <font>
      <sz val="11"/>
      <color rgb="FF2E2E30"/>
      <name val="Arial"/>
      <family val="2"/>
    </font>
    <font>
      <b/>
      <sz val="11"/>
      <name val="Calibri"/>
      <family val="2"/>
      <scheme val="minor"/>
    </font>
    <font>
      <b/>
      <u/>
      <sz val="12"/>
      <color theme="1"/>
      <name val="Arial"/>
      <family val="2"/>
    </font>
    <font>
      <b/>
      <sz val="14"/>
      <name val="Calibri"/>
      <family val="2"/>
      <scheme val="minor"/>
    </font>
    <font>
      <sz val="14"/>
      <name val="Calibri"/>
      <family val="2"/>
      <scheme val="minor"/>
    </font>
    <font>
      <b/>
      <sz val="12"/>
      <name val="Calibri"/>
      <family val="2"/>
      <scheme val="minor"/>
    </font>
    <font>
      <sz val="10"/>
      <name val="Calibri"/>
      <family val="2"/>
      <scheme val="minor"/>
    </font>
    <font>
      <b/>
      <sz val="9"/>
      <color theme="0"/>
      <name val="Calibri"/>
      <family val="2"/>
      <scheme val="minor"/>
    </font>
    <font>
      <sz val="8"/>
      <name val="Calibri"/>
      <family val="2"/>
      <scheme val="minor"/>
    </font>
    <font>
      <b/>
      <sz val="9"/>
      <name val="Calibri"/>
      <family val="2"/>
      <scheme val="minor"/>
    </font>
    <font>
      <b/>
      <sz val="9"/>
      <color indexed="8"/>
      <name val="Calibri"/>
      <family val="2"/>
      <scheme val="minor"/>
    </font>
    <font>
      <sz val="9"/>
      <name val="Calibri"/>
      <family val="2"/>
      <scheme val="minor"/>
    </font>
    <font>
      <sz val="2"/>
      <name val="Calibri"/>
      <family val="2"/>
      <scheme val="minor"/>
    </font>
    <font>
      <sz val="8"/>
      <color indexed="8"/>
      <name val="Calibri"/>
      <family val="2"/>
      <scheme val="minor"/>
    </font>
    <font>
      <sz val="7"/>
      <color indexed="8"/>
      <name val="Calibri"/>
      <family val="2"/>
      <scheme val="minor"/>
    </font>
    <font>
      <sz val="9"/>
      <color indexed="8"/>
      <name val="Calibri"/>
      <family val="2"/>
      <scheme val="minor"/>
    </font>
    <font>
      <sz val="7"/>
      <name val="Calibri"/>
      <family val="2"/>
      <scheme val="minor"/>
    </font>
    <font>
      <b/>
      <sz val="8"/>
      <name val="Calibri"/>
      <family val="2"/>
      <scheme val="minor"/>
    </font>
    <font>
      <b/>
      <sz val="7"/>
      <name val="Calibri"/>
      <family val="2"/>
      <scheme val="minor"/>
    </font>
    <font>
      <i/>
      <sz val="7"/>
      <color indexed="8"/>
      <name val="Calibri"/>
      <family val="2"/>
      <scheme val="minor"/>
    </font>
    <font>
      <b/>
      <sz val="8"/>
      <color indexed="8"/>
      <name val="Calibri"/>
      <family val="2"/>
      <scheme val="minor"/>
    </font>
    <font>
      <i/>
      <sz val="8"/>
      <color indexed="8"/>
      <name val="Calibri"/>
      <family val="2"/>
      <scheme val="minor"/>
    </font>
    <font>
      <b/>
      <sz val="10"/>
      <name val="Calibri"/>
      <family val="2"/>
      <scheme val="minor"/>
    </font>
    <font>
      <b/>
      <sz val="10"/>
      <color indexed="8"/>
      <name val="Calibri"/>
      <family val="2"/>
      <scheme val="minor"/>
    </font>
    <font>
      <u/>
      <sz val="9"/>
      <color indexed="8"/>
      <name val="Calibri"/>
      <family val="2"/>
      <scheme val="minor"/>
    </font>
    <font>
      <b/>
      <sz val="8"/>
      <color rgb="FFFF0000"/>
      <name val="Calibri"/>
      <family val="2"/>
      <scheme val="minor"/>
    </font>
    <font>
      <b/>
      <i/>
      <sz val="9"/>
      <name val="Calibri"/>
      <family val="2"/>
      <scheme val="minor"/>
    </font>
    <font>
      <sz val="9"/>
      <color rgb="FFFF0000"/>
      <name val="Calibri"/>
      <family val="2"/>
      <scheme val="minor"/>
    </font>
    <font>
      <b/>
      <sz val="9"/>
      <color rgb="FFFF0000"/>
      <name val="Calibri"/>
      <family val="2"/>
      <scheme val="minor"/>
    </font>
    <font>
      <b/>
      <i/>
      <sz val="9"/>
      <color rgb="FFFF0000"/>
      <name val="Calibri"/>
      <family val="2"/>
      <scheme val="minor"/>
    </font>
    <font>
      <sz val="7"/>
      <color rgb="FFFF0000"/>
      <name val="Calibri"/>
      <family val="2"/>
      <scheme val="minor"/>
    </font>
    <font>
      <sz val="10"/>
      <color indexed="8"/>
      <name val="Calibri"/>
      <family val="2"/>
      <scheme val="minor"/>
    </font>
    <font>
      <b/>
      <sz val="9"/>
      <color indexed="10"/>
      <name val="Calibri"/>
      <family val="2"/>
      <scheme val="minor"/>
    </font>
    <font>
      <b/>
      <i/>
      <sz val="10"/>
      <name val="Calibri"/>
      <family val="2"/>
      <scheme val="minor"/>
    </font>
    <font>
      <sz val="9"/>
      <color indexed="10"/>
      <name val="Calibri"/>
      <family val="2"/>
      <scheme val="minor"/>
    </font>
    <font>
      <sz val="8.5"/>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002060"/>
        <bgColor indexed="47"/>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5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4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cellStyleXfs>
  <cellXfs count="633">
    <xf numFmtId="0" fontId="0" fillId="0" borderId="0" xfId="0"/>
    <xf numFmtId="0" fontId="8" fillId="0" borderId="0" xfId="0" applyFont="1"/>
    <xf numFmtId="49" fontId="0" fillId="0" borderId="0" xfId="0" applyNumberFormat="1"/>
    <xf numFmtId="0" fontId="0" fillId="0" borderId="39" xfId="0" applyBorder="1"/>
    <xf numFmtId="0" fontId="0" fillId="0" borderId="40" xfId="0" applyBorder="1"/>
    <xf numFmtId="0" fontId="0" fillId="0" borderId="41" xfId="0" applyBorder="1"/>
    <xf numFmtId="0" fontId="0" fillId="0" borderId="49" xfId="0" applyBorder="1"/>
    <xf numFmtId="0" fontId="0" fillId="0" borderId="45" xfId="0" applyBorder="1"/>
    <xf numFmtId="0" fontId="0" fillId="0" borderId="42" xfId="0" applyBorder="1"/>
    <xf numFmtId="0" fontId="0" fillId="0" borderId="43" xfId="0" applyBorder="1"/>
    <xf numFmtId="0" fontId="0" fillId="0" borderId="44" xfId="0" applyBorder="1"/>
    <xf numFmtId="0" fontId="17" fillId="0" borderId="0" xfId="0" applyFont="1"/>
    <xf numFmtId="0" fontId="0" fillId="2" borderId="0" xfId="0" applyFill="1"/>
    <xf numFmtId="0" fontId="6" fillId="0" borderId="0" xfId="0" applyFont="1" applyAlignment="1">
      <alignment horizontal="center" vertical="center" wrapText="1"/>
    </xf>
    <xf numFmtId="0" fontId="15" fillId="2" borderId="0" xfId="0" applyFont="1" applyFill="1" applyAlignment="1">
      <alignment vertical="center" wrapText="1"/>
    </xf>
    <xf numFmtId="0" fontId="8" fillId="2" borderId="0" xfId="0" applyFont="1" applyFill="1"/>
    <xf numFmtId="0" fontId="23" fillId="0" borderId="45" xfId="0" applyFont="1" applyBorder="1" applyAlignment="1">
      <alignment vertical="center"/>
    </xf>
    <xf numFmtId="0" fontId="23" fillId="8" borderId="0" xfId="0" applyFont="1" applyFill="1" applyAlignment="1">
      <alignment vertical="center"/>
    </xf>
    <xf numFmtId="0" fontId="23" fillId="0" borderId="49"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14" fontId="11" fillId="9" borderId="6" xfId="0" applyNumberFormat="1" applyFont="1" applyFill="1" applyBorder="1" applyAlignment="1" applyProtection="1">
      <alignment vertical="center"/>
      <protection locked="0"/>
    </xf>
    <xf numFmtId="14" fontId="11" fillId="3" borderId="6" xfId="0" applyNumberFormat="1" applyFont="1" applyFill="1" applyBorder="1" applyAlignment="1">
      <alignment vertical="center"/>
    </xf>
    <xf numFmtId="0" fontId="13" fillId="0" borderId="0" xfId="0" applyFont="1" applyAlignment="1">
      <alignment vertical="center"/>
    </xf>
    <xf numFmtId="0" fontId="12" fillId="2" borderId="0" xfId="0" applyFont="1" applyFill="1" applyAlignment="1">
      <alignment vertical="center"/>
    </xf>
    <xf numFmtId="14" fontId="11" fillId="2" borderId="0" xfId="0" applyNumberFormat="1" applyFont="1" applyFill="1" applyAlignment="1">
      <alignment vertical="center"/>
    </xf>
    <xf numFmtId="0" fontId="11" fillId="2" borderId="0" xfId="0" applyFont="1" applyFill="1" applyAlignment="1">
      <alignment vertical="center"/>
    </xf>
    <xf numFmtId="0" fontId="15" fillId="2" borderId="0" xfId="0" applyFont="1" applyFill="1" applyAlignment="1">
      <alignment horizontal="center" vertical="center" wrapText="1"/>
    </xf>
    <xf numFmtId="0" fontId="13" fillId="8" borderId="0" xfId="0" applyFont="1" applyFill="1" applyAlignment="1">
      <alignment vertical="center"/>
    </xf>
    <xf numFmtId="0" fontId="11" fillId="8" borderId="0" xfId="0" applyFont="1" applyFill="1" applyAlignment="1">
      <alignment vertical="center"/>
    </xf>
    <xf numFmtId="14" fontId="11" fillId="8" borderId="0" xfId="0" applyNumberFormat="1" applyFont="1" applyFill="1" applyAlignment="1">
      <alignment vertical="center"/>
    </xf>
    <xf numFmtId="0" fontId="11" fillId="8" borderId="0" xfId="0" applyFont="1" applyFill="1" applyAlignment="1">
      <alignment horizontal="left" vertical="center" wrapText="1"/>
    </xf>
    <xf numFmtId="0" fontId="12" fillId="8" borderId="0" xfId="0" applyFont="1" applyFill="1" applyAlignment="1">
      <alignment vertical="center"/>
    </xf>
    <xf numFmtId="0" fontId="19" fillId="8" borderId="0" xfId="0" applyFont="1" applyFill="1" applyAlignment="1">
      <alignment vertical="center"/>
    </xf>
    <xf numFmtId="0" fontId="19" fillId="2" borderId="39" xfId="0" applyFont="1" applyFill="1" applyBorder="1" applyAlignment="1">
      <alignment vertical="center"/>
    </xf>
    <xf numFmtId="0" fontId="8" fillId="2" borderId="40" xfId="0" applyFont="1" applyFill="1" applyBorder="1" applyAlignment="1">
      <alignment vertical="center"/>
    </xf>
    <xf numFmtId="14" fontId="8" fillId="2" borderId="40" xfId="0" applyNumberFormat="1" applyFont="1" applyFill="1" applyBorder="1" applyAlignment="1">
      <alignment vertical="center"/>
    </xf>
    <xf numFmtId="0" fontId="8" fillId="2" borderId="40" xfId="0" applyFont="1" applyFill="1" applyBorder="1" applyAlignment="1">
      <alignment horizontal="left" vertical="center" wrapText="1"/>
    </xf>
    <xf numFmtId="0" fontId="8" fillId="2" borderId="41" xfId="0" applyFont="1" applyFill="1" applyBorder="1" applyAlignment="1">
      <alignment vertical="center"/>
    </xf>
    <xf numFmtId="0" fontId="0" fillId="8" borderId="0" xfId="0" applyFill="1" applyAlignment="1">
      <alignment vertical="center"/>
    </xf>
    <xf numFmtId="0" fontId="0" fillId="2" borderId="49" xfId="0" applyFill="1" applyBorder="1" applyAlignment="1">
      <alignment vertical="center"/>
    </xf>
    <xf numFmtId="0" fontId="8" fillId="0" borderId="45" xfId="0" applyFont="1" applyBorder="1" applyAlignment="1">
      <alignment vertical="center"/>
    </xf>
    <xf numFmtId="0" fontId="8" fillId="8" borderId="0" xfId="0" applyFont="1" applyFill="1" applyAlignment="1">
      <alignment vertical="center"/>
    </xf>
    <xf numFmtId="165" fontId="20" fillId="0" borderId="6" xfId="0" applyNumberFormat="1" applyFont="1" applyBorder="1" applyAlignment="1" applyProtection="1">
      <alignment horizontal="center" vertical="center"/>
      <protection locked="0"/>
    </xf>
    <xf numFmtId="3" fontId="20" fillId="5" borderId="6" xfId="0" applyNumberFormat="1" applyFont="1" applyFill="1" applyBorder="1" applyAlignment="1">
      <alignment horizontal="center" vertical="center"/>
    </xf>
    <xf numFmtId="3" fontId="20" fillId="5" borderId="11" xfId="0" applyNumberFormat="1" applyFont="1" applyFill="1" applyBorder="1" applyAlignment="1">
      <alignment horizontal="center" vertical="center"/>
    </xf>
    <xf numFmtId="0" fontId="20" fillId="0" borderId="6" xfId="0" applyFont="1" applyBorder="1" applyAlignment="1" applyProtection="1">
      <alignment horizontal="center" vertical="center"/>
      <protection locked="0"/>
    </xf>
    <xf numFmtId="165" fontId="8" fillId="3" borderId="6" xfId="0" applyNumberFormat="1" applyFont="1" applyFill="1" applyBorder="1" applyAlignment="1">
      <alignment horizontal="center" vertical="center"/>
    </xf>
    <xf numFmtId="165" fontId="20" fillId="3" borderId="6" xfId="0" applyNumberFormat="1" applyFont="1" applyFill="1" applyBorder="1" applyAlignment="1">
      <alignment horizontal="center" vertical="center"/>
    </xf>
    <xf numFmtId="0" fontId="20" fillId="3" borderId="6" xfId="0" applyFont="1" applyFill="1" applyBorder="1" applyAlignment="1">
      <alignment horizontal="center" vertical="center"/>
    </xf>
    <xf numFmtId="170" fontId="4" fillId="9" borderId="6" xfId="0" applyNumberFormat="1"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3" fontId="4" fillId="0" borderId="0" xfId="0" applyNumberFormat="1" applyFont="1" applyAlignment="1">
      <alignment horizontal="left" vertical="center"/>
    </xf>
    <xf numFmtId="0" fontId="20" fillId="0" borderId="0" xfId="0" applyFont="1" applyAlignment="1">
      <alignment vertical="center"/>
    </xf>
    <xf numFmtId="0" fontId="18" fillId="0" borderId="0" xfId="0" applyFont="1" applyAlignment="1">
      <alignment horizontal="right" vertical="center"/>
    </xf>
    <xf numFmtId="3" fontId="20" fillId="0" borderId="0" xfId="0" applyNumberFormat="1" applyFont="1" applyAlignment="1" applyProtection="1">
      <alignment horizontal="left" vertical="center"/>
      <protection locked="0"/>
    </xf>
    <xf numFmtId="0" fontId="8" fillId="2" borderId="49" xfId="0" applyFont="1" applyFill="1" applyBorder="1" applyAlignment="1">
      <alignment vertical="center"/>
    </xf>
    <xf numFmtId="0" fontId="8" fillId="0" borderId="0" xfId="0" applyFont="1" applyAlignment="1">
      <alignment vertical="center"/>
    </xf>
    <xf numFmtId="0" fontId="8" fillId="2" borderId="42" xfId="0" applyFont="1" applyFill="1" applyBorder="1" applyAlignment="1">
      <alignment vertical="center"/>
    </xf>
    <xf numFmtId="0" fontId="8" fillId="0" borderId="43" xfId="0" applyFont="1" applyBorder="1" applyAlignment="1">
      <alignment vertical="center"/>
    </xf>
    <xf numFmtId="0" fontId="20" fillId="0" borderId="43" xfId="0" applyFont="1" applyBorder="1" applyAlignment="1">
      <alignment vertical="center"/>
    </xf>
    <xf numFmtId="0" fontId="18" fillId="0" borderId="43" xfId="0" applyFont="1" applyBorder="1" applyAlignment="1">
      <alignment horizontal="right" vertical="center"/>
    </xf>
    <xf numFmtId="165" fontId="21" fillId="2" borderId="43" xfId="0" applyNumberFormat="1" applyFont="1" applyFill="1" applyBorder="1" applyAlignment="1">
      <alignment vertical="center"/>
    </xf>
    <xf numFmtId="0" fontId="8" fillId="0" borderId="44" xfId="0" applyFont="1" applyBorder="1" applyAlignment="1">
      <alignment vertical="center"/>
    </xf>
    <xf numFmtId="0" fontId="20" fillId="8" borderId="0" xfId="0" applyFont="1" applyFill="1" applyAlignment="1">
      <alignment vertical="center"/>
    </xf>
    <xf numFmtId="3" fontId="20" fillId="8" borderId="0" xfId="0" applyNumberFormat="1" applyFont="1" applyFill="1" applyAlignment="1">
      <alignment horizontal="center" vertical="center"/>
    </xf>
    <xf numFmtId="0" fontId="18" fillId="8" borderId="0" xfId="0" applyFont="1" applyFill="1" applyAlignment="1">
      <alignment horizontal="right" vertical="center"/>
    </xf>
    <xf numFmtId="0" fontId="20" fillId="2" borderId="39" xfId="0" applyFont="1" applyFill="1" applyBorder="1" applyAlignment="1">
      <alignment vertical="center"/>
    </xf>
    <xf numFmtId="0" fontId="20" fillId="2" borderId="40" xfId="0" applyFont="1" applyFill="1" applyBorder="1" applyAlignment="1">
      <alignment vertical="center"/>
    </xf>
    <xf numFmtId="3" fontId="20" fillId="2" borderId="40" xfId="0" applyNumberFormat="1" applyFont="1" applyFill="1" applyBorder="1" applyAlignment="1">
      <alignment horizontal="center" vertical="center"/>
    </xf>
    <xf numFmtId="0" fontId="20" fillId="2" borderId="41" xfId="0" applyFont="1" applyFill="1" applyBorder="1" applyAlignment="1">
      <alignment vertical="center"/>
    </xf>
    <xf numFmtId="0" fontId="18" fillId="2" borderId="40" xfId="0" applyFont="1" applyFill="1" applyBorder="1" applyAlignment="1">
      <alignment horizontal="right" vertical="center"/>
    </xf>
    <xf numFmtId="0" fontId="22" fillId="8" borderId="0" xfId="0" applyFont="1" applyFill="1" applyAlignment="1">
      <alignment vertical="center"/>
    </xf>
    <xf numFmtId="0" fontId="22" fillId="2" borderId="49" xfId="0" applyFont="1" applyFill="1" applyBorder="1" applyAlignment="1">
      <alignment vertical="center"/>
    </xf>
    <xf numFmtId="3" fontId="20" fillId="0" borderId="45" xfId="0" applyNumberFormat="1" applyFont="1" applyBorder="1" applyAlignment="1">
      <alignment horizontal="center" vertical="center"/>
    </xf>
    <xf numFmtId="0" fontId="20" fillId="2" borderId="49" xfId="0" applyFont="1" applyFill="1" applyBorder="1" applyAlignment="1">
      <alignment vertical="center"/>
    </xf>
    <xf numFmtId="0" fontId="22" fillId="0" borderId="45" xfId="0" applyFont="1" applyBorder="1" applyAlignment="1">
      <alignment vertical="center"/>
    </xf>
    <xf numFmtId="0" fontId="22" fillId="0" borderId="49" xfId="0" applyFont="1" applyBorder="1" applyAlignment="1">
      <alignment vertical="center"/>
    </xf>
    <xf numFmtId="0" fontId="14" fillId="0" borderId="0" xfId="0" applyFont="1" applyAlignment="1">
      <alignment vertical="center"/>
    </xf>
    <xf numFmtId="3" fontId="20" fillId="0" borderId="0" xfId="0" applyNumberFormat="1"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14" fontId="20" fillId="0" borderId="6" xfId="0" applyNumberFormat="1" applyFont="1" applyBorder="1" applyAlignment="1" applyProtection="1">
      <alignment vertical="center"/>
      <protection locked="0"/>
    </xf>
    <xf numFmtId="0" fontId="4"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19" fillId="10" borderId="6" xfId="0" applyFont="1" applyFill="1" applyBorder="1" applyAlignment="1" applyProtection="1">
      <alignment horizontal="center" vertical="center"/>
      <protection locked="0"/>
    </xf>
    <xf numFmtId="3" fontId="4" fillId="0" borderId="45" xfId="0" applyNumberFormat="1" applyFont="1" applyBorder="1" applyAlignment="1">
      <alignment horizontal="center" vertical="center" wrapText="1"/>
    </xf>
    <xf numFmtId="4" fontId="20" fillId="3" borderId="6" xfId="0" applyNumberFormat="1" applyFont="1" applyFill="1" applyBorder="1" applyAlignment="1">
      <alignment horizontal="right" vertical="center"/>
    </xf>
    <xf numFmtId="165" fontId="8" fillId="0" borderId="6" xfId="0" applyNumberFormat="1" applyFont="1" applyBorder="1" applyAlignment="1" applyProtection="1">
      <alignment vertical="center"/>
      <protection locked="0"/>
    </xf>
    <xf numFmtId="165" fontId="20" fillId="0" borderId="6" xfId="0" applyNumberFormat="1" applyFont="1" applyBorder="1" applyAlignment="1" applyProtection="1">
      <alignment vertical="center"/>
      <protection locked="0"/>
    </xf>
    <xf numFmtId="14" fontId="20" fillId="0" borderId="6" xfId="1" applyNumberFormat="1" applyFont="1" applyFill="1" applyBorder="1" applyAlignment="1" applyProtection="1">
      <alignment vertical="center"/>
      <protection locked="0"/>
    </xf>
    <xf numFmtId="44" fontId="20" fillId="0" borderId="45" xfId="1" applyFont="1" applyBorder="1" applyAlignment="1">
      <alignment vertical="center"/>
    </xf>
    <xf numFmtId="165" fontId="20" fillId="3" borderId="6" xfId="1" applyNumberFormat="1" applyFont="1" applyFill="1" applyBorder="1" applyAlignment="1" applyProtection="1">
      <alignment vertical="center"/>
    </xf>
    <xf numFmtId="14" fontId="20" fillId="0" borderId="6" xfId="1" applyNumberFormat="1" applyFont="1" applyFill="1" applyBorder="1" applyAlignment="1" applyProtection="1">
      <alignment horizontal="left" vertical="center"/>
      <protection locked="0"/>
    </xf>
    <xf numFmtId="0" fontId="20" fillId="3" borderId="6" xfId="0" applyFont="1" applyFill="1" applyBorder="1" applyAlignment="1">
      <alignment vertical="center"/>
    </xf>
    <xf numFmtId="165" fontId="20" fillId="3" borderId="6" xfId="0" applyNumberFormat="1" applyFont="1" applyFill="1" applyBorder="1" applyAlignment="1">
      <alignment vertical="center"/>
    </xf>
    <xf numFmtId="0" fontId="4" fillId="0" borderId="6" xfId="0" applyFont="1" applyBorder="1" applyAlignment="1" applyProtection="1">
      <alignment vertical="center"/>
      <protection locked="0"/>
    </xf>
    <xf numFmtId="44" fontId="24" fillId="0" borderId="45" xfId="1" applyFont="1" applyBorder="1" applyAlignment="1">
      <alignment vertical="center"/>
    </xf>
    <xf numFmtId="44" fontId="24" fillId="2" borderId="45" xfId="1" applyFont="1" applyFill="1" applyBorder="1" applyAlignment="1">
      <alignment vertical="center"/>
    </xf>
    <xf numFmtId="0" fontId="20" fillId="2" borderId="42" xfId="0" applyFont="1" applyFill="1" applyBorder="1" applyAlignment="1">
      <alignment vertical="center"/>
    </xf>
    <xf numFmtId="0" fontId="20" fillId="2" borderId="43" xfId="0" applyFont="1" applyFill="1" applyBorder="1" applyAlignment="1">
      <alignment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8" borderId="0" xfId="0" applyFont="1" applyFill="1" applyAlignment="1">
      <alignment horizontal="center" vertical="center"/>
    </xf>
    <xf numFmtId="0" fontId="4" fillId="2" borderId="42" xfId="0" applyFont="1" applyFill="1" applyBorder="1" applyAlignment="1">
      <alignment horizontal="center" vertical="center"/>
    </xf>
    <xf numFmtId="0" fontId="22" fillId="2" borderId="43" xfId="0" applyFont="1" applyFill="1" applyBorder="1" applyAlignment="1">
      <alignment vertical="center"/>
    </xf>
    <xf numFmtId="0" fontId="22" fillId="0" borderId="43" xfId="0" applyFont="1" applyBorder="1" applyAlignment="1">
      <alignment vertical="center"/>
    </xf>
    <xf numFmtId="0" fontId="22" fillId="0" borderId="44" xfId="0" applyFont="1" applyBorder="1" applyAlignment="1">
      <alignment vertical="center"/>
    </xf>
    <xf numFmtId="44" fontId="24" fillId="0" borderId="45" xfId="1" applyFont="1" applyFill="1" applyBorder="1" applyAlignment="1">
      <alignment vertical="center"/>
    </xf>
    <xf numFmtId="165" fontId="18" fillId="8" borderId="0" xfId="0" applyNumberFormat="1" applyFont="1" applyFill="1" applyAlignment="1">
      <alignment vertical="center"/>
    </xf>
    <xf numFmtId="0" fontId="4" fillId="8" borderId="0" xfId="0" applyFont="1" applyFill="1" applyAlignment="1">
      <alignment vertical="center"/>
    </xf>
    <xf numFmtId="0" fontId="22" fillId="2" borderId="41" xfId="0" applyFont="1" applyFill="1" applyBorder="1" applyAlignment="1">
      <alignment vertical="center"/>
    </xf>
    <xf numFmtId="0" fontId="22" fillId="2" borderId="39" xfId="0" applyFont="1" applyFill="1" applyBorder="1" applyAlignment="1">
      <alignment vertical="center"/>
    </xf>
    <xf numFmtId="0" fontId="22" fillId="2" borderId="45" xfId="0" applyFont="1" applyFill="1" applyBorder="1" applyAlignment="1">
      <alignment vertical="center"/>
    </xf>
    <xf numFmtId="44" fontId="24" fillId="0" borderId="45" xfId="1" applyFont="1" applyFill="1" applyBorder="1" applyAlignment="1">
      <alignment vertical="center" wrapText="1"/>
    </xf>
    <xf numFmtId="0" fontId="22" fillId="2" borderId="0" xfId="0" applyFont="1" applyFill="1" applyAlignment="1">
      <alignment vertical="center"/>
    </xf>
    <xf numFmtId="0" fontId="20" fillId="2" borderId="0" xfId="0" applyFont="1" applyFill="1" applyAlignment="1">
      <alignment vertical="center"/>
    </xf>
    <xf numFmtId="165" fontId="20" fillId="0" borderId="0" xfId="0" applyNumberFormat="1" applyFont="1" applyAlignment="1" applyProtection="1">
      <alignment vertical="center"/>
      <protection locked="0"/>
    </xf>
    <xf numFmtId="165" fontId="24" fillId="0" borderId="0" xfId="0" applyNumberFormat="1" applyFont="1" applyAlignment="1">
      <alignment vertical="center"/>
    </xf>
    <xf numFmtId="165" fontId="24" fillId="0" borderId="45" xfId="0" applyNumberFormat="1" applyFont="1" applyBorder="1" applyAlignment="1">
      <alignment vertical="center"/>
    </xf>
    <xf numFmtId="165" fontId="18" fillId="11" borderId="6" xfId="0" applyNumberFormat="1" applyFont="1" applyFill="1" applyBorder="1" applyAlignment="1">
      <alignment horizontal="left" vertical="center"/>
    </xf>
    <xf numFmtId="165" fontId="20" fillId="9" borderId="6" xfId="0" applyNumberFormat="1" applyFont="1" applyFill="1" applyBorder="1" applyAlignment="1" applyProtection="1">
      <alignment vertical="center"/>
      <protection locked="0"/>
    </xf>
    <xf numFmtId="165" fontId="20" fillId="0" borderId="45" xfId="0" applyNumberFormat="1" applyFont="1" applyBorder="1" applyAlignment="1" applyProtection="1">
      <alignment vertical="center"/>
      <protection locked="0"/>
    </xf>
    <xf numFmtId="44" fontId="20" fillId="3" borderId="6" xfId="1" applyFont="1" applyFill="1" applyBorder="1" applyAlignment="1">
      <alignment horizontal="center" vertical="center"/>
    </xf>
    <xf numFmtId="165" fontId="18" fillId="2" borderId="45" xfId="0" applyNumberFormat="1" applyFont="1" applyFill="1" applyBorder="1" applyAlignment="1">
      <alignment vertical="center"/>
    </xf>
    <xf numFmtId="0" fontId="22" fillId="2" borderId="42" xfId="0" applyFont="1" applyFill="1" applyBorder="1" applyAlignment="1">
      <alignment vertical="center"/>
    </xf>
    <xf numFmtId="0" fontId="20" fillId="2" borderId="44" xfId="0" applyFont="1" applyFill="1" applyBorder="1" applyAlignment="1">
      <alignment vertical="center"/>
    </xf>
    <xf numFmtId="0" fontId="8" fillId="2" borderId="43" xfId="0" applyFont="1" applyFill="1" applyBorder="1" applyAlignment="1">
      <alignment vertical="center"/>
    </xf>
    <xf numFmtId="0" fontId="22" fillId="2" borderId="44" xfId="0" applyFont="1" applyFill="1" applyBorder="1" applyAlignment="1">
      <alignment vertical="center"/>
    </xf>
    <xf numFmtId="0" fontId="14"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3" fontId="20" fillId="3" borderId="11" xfId="0" applyNumberFormat="1" applyFont="1" applyFill="1" applyBorder="1" applyAlignment="1">
      <alignment horizontal="center" vertical="center"/>
    </xf>
    <xf numFmtId="0" fontId="20" fillId="3" borderId="11" xfId="0" applyFont="1" applyFill="1" applyBorder="1" applyAlignment="1">
      <alignment horizontal="center" vertical="center"/>
    </xf>
    <xf numFmtId="4" fontId="8" fillId="3" borderId="11" xfId="0" applyNumberFormat="1" applyFont="1" applyFill="1" applyBorder="1" applyAlignment="1">
      <alignment horizontal="center" vertical="center"/>
    </xf>
    <xf numFmtId="3" fontId="20" fillId="8" borderId="17" xfId="0" applyNumberFormat="1" applyFont="1" applyFill="1" applyBorder="1" applyAlignment="1">
      <alignment horizontal="center" vertical="center"/>
    </xf>
    <xf numFmtId="3" fontId="20" fillId="8" borderId="50" xfId="0" applyNumberFormat="1" applyFont="1" applyFill="1" applyBorder="1" applyAlignment="1">
      <alignment horizontal="center" vertical="center"/>
    </xf>
    <xf numFmtId="0" fontId="0" fillId="8" borderId="50" xfId="0" applyFill="1" applyBorder="1" applyAlignment="1">
      <alignment vertical="center"/>
    </xf>
    <xf numFmtId="0" fontId="0" fillId="8" borderId="47" xfId="0" applyFill="1" applyBorder="1" applyAlignment="1">
      <alignment vertical="center"/>
    </xf>
    <xf numFmtId="3" fontId="5" fillId="0" borderId="45" xfId="0" applyNumberFormat="1" applyFont="1" applyBorder="1" applyAlignment="1">
      <alignment horizontal="center" vertical="center"/>
    </xf>
    <xf numFmtId="0" fontId="5" fillId="8" borderId="0" xfId="0" applyFont="1" applyFill="1" applyAlignment="1">
      <alignment vertical="center"/>
    </xf>
    <xf numFmtId="0" fontId="14" fillId="8" borderId="0" xfId="0" applyFont="1" applyFill="1" applyAlignment="1">
      <alignment vertical="center"/>
    </xf>
    <xf numFmtId="0" fontId="14" fillId="0" borderId="49" xfId="0" applyFont="1" applyBorder="1" applyAlignment="1">
      <alignment vertical="center"/>
    </xf>
    <xf numFmtId="0" fontId="19" fillId="0" borderId="0" xfId="0" applyFont="1" applyAlignment="1">
      <alignment horizontal="center" vertical="top" wrapText="1"/>
    </xf>
    <xf numFmtId="3" fontId="4" fillId="0" borderId="0" xfId="0" applyNumberFormat="1" applyFont="1" applyAlignment="1">
      <alignment horizontal="center" vertical="top" wrapText="1"/>
    </xf>
    <xf numFmtId="0" fontId="13" fillId="0" borderId="0" xfId="0" applyFont="1" applyAlignment="1">
      <alignment horizontal="center" vertical="center"/>
    </xf>
    <xf numFmtId="0" fontId="13" fillId="0" borderId="2" xfId="0" applyFont="1" applyBorder="1" applyAlignment="1">
      <alignment horizontal="center" vertical="center"/>
    </xf>
    <xf numFmtId="170" fontId="4" fillId="3" borderId="6" xfId="0" applyNumberFormat="1" applyFont="1" applyFill="1" applyBorder="1" applyAlignment="1" applyProtection="1">
      <alignment horizontal="center" vertical="center"/>
      <protection locked="0"/>
    </xf>
    <xf numFmtId="0" fontId="28" fillId="2" borderId="0" xfId="0" applyFont="1" applyFill="1" applyAlignment="1">
      <alignment horizontal="center" vertical="center"/>
    </xf>
    <xf numFmtId="0" fontId="4" fillId="2" borderId="0" xfId="0" applyFont="1" applyFill="1" applyAlignment="1">
      <alignment horizontal="center" vertical="center"/>
    </xf>
    <xf numFmtId="0" fontId="27" fillId="3" borderId="11" xfId="0" applyFont="1" applyFill="1" applyBorder="1" applyAlignment="1">
      <alignment vertical="center"/>
    </xf>
    <xf numFmtId="165" fontId="18" fillId="11" borderId="11" xfId="0" applyNumberFormat="1" applyFont="1" applyFill="1" applyBorder="1" applyAlignment="1">
      <alignment horizontal="left" vertical="center"/>
    </xf>
    <xf numFmtId="165" fontId="20" fillId="9" borderId="17" xfId="0" applyNumberFormat="1" applyFont="1" applyFill="1" applyBorder="1" applyAlignment="1" applyProtection="1">
      <alignment vertical="center"/>
      <protection locked="0"/>
    </xf>
    <xf numFmtId="165" fontId="18" fillId="6" borderId="48" xfId="0" applyNumberFormat="1" applyFont="1" applyFill="1" applyBorder="1" applyAlignment="1">
      <alignment vertical="center"/>
    </xf>
    <xf numFmtId="0" fontId="4" fillId="0" borderId="17" xfId="0" applyFont="1" applyBorder="1" applyAlignment="1" applyProtection="1">
      <alignment vertical="center"/>
      <protection locked="0"/>
    </xf>
    <xf numFmtId="2" fontId="20" fillId="6" borderId="48" xfId="0" applyNumberFormat="1" applyFont="1" applyFill="1" applyBorder="1" applyAlignment="1">
      <alignment horizontal="center" vertical="center"/>
    </xf>
    <xf numFmtId="0" fontId="29" fillId="0" borderId="0" xfId="0" applyFont="1" applyAlignment="1">
      <alignment vertical="center"/>
    </xf>
    <xf numFmtId="49" fontId="11" fillId="0" borderId="0" xfId="0" applyNumberFormat="1" applyFont="1" applyAlignment="1">
      <alignment vertical="center"/>
    </xf>
    <xf numFmtId="44" fontId="20" fillId="0" borderId="6" xfId="1" applyFont="1" applyBorder="1" applyAlignment="1" applyProtection="1">
      <alignment vertical="center"/>
      <protection locked="0"/>
    </xf>
    <xf numFmtId="44" fontId="20" fillId="2" borderId="6" xfId="1" applyFont="1" applyFill="1" applyBorder="1" applyAlignment="1" applyProtection="1">
      <alignment vertical="center"/>
      <protection locked="0"/>
    </xf>
    <xf numFmtId="14" fontId="4" fillId="0" borderId="6" xfId="0" applyNumberFormat="1" applyFont="1" applyBorder="1" applyAlignment="1" applyProtection="1">
      <alignment horizontal="left" vertical="center"/>
      <protection locked="0"/>
    </xf>
    <xf numFmtId="44" fontId="20" fillId="0" borderId="6" xfId="1" applyFont="1" applyFill="1" applyBorder="1" applyAlignment="1" applyProtection="1">
      <alignment vertical="center"/>
      <protection locked="0"/>
    </xf>
    <xf numFmtId="44" fontId="20" fillId="0" borderId="6" xfId="1" applyFont="1" applyFill="1" applyBorder="1" applyAlignment="1" applyProtection="1">
      <alignment vertical="center" wrapText="1"/>
      <protection locked="0"/>
    </xf>
    <xf numFmtId="165" fontId="18" fillId="6" borderId="48" xfId="0" applyNumberFormat="1" applyFont="1" applyFill="1" applyBorder="1" applyAlignment="1" applyProtection="1">
      <alignment vertical="center"/>
      <protection locked="0"/>
    </xf>
    <xf numFmtId="10" fontId="20" fillId="2" borderId="6" xfId="5" applyNumberFormat="1"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xf>
    <xf numFmtId="0" fontId="15" fillId="3" borderId="39"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45"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3" borderId="44" xfId="0" applyFont="1" applyFill="1" applyBorder="1" applyAlignment="1">
      <alignment horizontal="center" vertical="center" wrapText="1"/>
    </xf>
    <xf numFmtId="165" fontId="19" fillId="0" borderId="39" xfId="0" applyNumberFormat="1" applyFont="1" applyBorder="1" applyAlignment="1">
      <alignment horizontal="center" vertical="center"/>
    </xf>
    <xf numFmtId="165" fontId="19" fillId="0" borderId="40" xfId="0" applyNumberFormat="1" applyFont="1" applyBorder="1" applyAlignment="1">
      <alignment horizontal="center" vertical="center"/>
    </xf>
    <xf numFmtId="165" fontId="19" fillId="0" borderId="41" xfId="0" applyNumberFormat="1" applyFont="1" applyBorder="1" applyAlignment="1">
      <alignment horizontal="center" vertical="center"/>
    </xf>
    <xf numFmtId="165" fontId="19" fillId="0" borderId="49" xfId="0" applyNumberFormat="1" applyFont="1" applyBorder="1" applyAlignment="1">
      <alignment horizontal="center" vertical="center"/>
    </xf>
    <xf numFmtId="165" fontId="19" fillId="0" borderId="0" xfId="0" applyNumberFormat="1" applyFont="1" applyAlignment="1">
      <alignment horizontal="center" vertical="center"/>
    </xf>
    <xf numFmtId="165" fontId="19" fillId="0" borderId="45" xfId="0" applyNumberFormat="1" applyFont="1" applyBorder="1" applyAlignment="1">
      <alignment horizontal="center" vertical="center"/>
    </xf>
    <xf numFmtId="165" fontId="19" fillId="0" borderId="42" xfId="0" applyNumberFormat="1" applyFont="1" applyBorder="1" applyAlignment="1">
      <alignment horizontal="center" vertical="center"/>
    </xf>
    <xf numFmtId="165" fontId="19" fillId="0" borderId="43" xfId="0" applyNumberFormat="1" applyFont="1" applyBorder="1" applyAlignment="1">
      <alignment horizontal="center" vertical="center"/>
    </xf>
    <xf numFmtId="165" fontId="19" fillId="0" borderId="44" xfId="0" applyNumberFormat="1" applyFont="1" applyBorder="1" applyAlignment="1">
      <alignment horizontal="center" vertical="center"/>
    </xf>
    <xf numFmtId="0" fontId="25" fillId="0" borderId="0" xfId="0" applyFont="1" applyAlignment="1">
      <alignment horizontal="center" vertical="center"/>
    </xf>
    <xf numFmtId="0" fontId="26" fillId="0" borderId="40" xfId="0" applyFont="1" applyBorder="1" applyAlignment="1">
      <alignment horizontal="center" vertical="center" wrapText="1"/>
    </xf>
    <xf numFmtId="0" fontId="26" fillId="0" borderId="0" xfId="0" applyFont="1" applyAlignment="1">
      <alignment horizontal="center" vertical="center" wrapText="1"/>
    </xf>
    <xf numFmtId="0" fontId="26" fillId="0" borderId="43" xfId="0" applyFont="1" applyBorder="1" applyAlignment="1">
      <alignment horizontal="center" vertical="center" wrapText="1"/>
    </xf>
    <xf numFmtId="165" fontId="8" fillId="0" borderId="11" xfId="0" applyNumberFormat="1" applyFont="1" applyBorder="1" applyAlignment="1" applyProtection="1">
      <alignment horizontal="center" vertical="center"/>
      <protection locked="0"/>
    </xf>
    <xf numFmtId="165" fontId="8" fillId="0" borderId="12" xfId="0" applyNumberFormat="1" applyFont="1" applyBorder="1" applyAlignment="1" applyProtection="1">
      <alignment horizontal="center" vertical="center"/>
      <protection locked="0"/>
    </xf>
    <xf numFmtId="0" fontId="19" fillId="2" borderId="6" xfId="0" applyFont="1" applyFill="1" applyBorder="1" applyAlignment="1">
      <alignment horizontal="center" vertical="center"/>
    </xf>
    <xf numFmtId="0" fontId="22" fillId="0" borderId="0" xfId="0" applyFont="1" applyAlignment="1">
      <alignment horizontal="center" vertical="center"/>
    </xf>
    <xf numFmtId="165" fontId="8" fillId="6" borderId="53" xfId="0" applyNumberFormat="1" applyFont="1" applyFill="1" applyBorder="1" applyAlignment="1" applyProtection="1">
      <alignment horizontal="center" vertical="center"/>
      <protection locked="0"/>
    </xf>
    <xf numFmtId="165" fontId="8" fillId="6" borderId="54" xfId="0" applyNumberFormat="1" applyFont="1" applyFill="1" applyBorder="1" applyAlignment="1" applyProtection="1">
      <alignment horizontal="center" vertical="center"/>
      <protection locked="0"/>
    </xf>
    <xf numFmtId="165" fontId="8" fillId="6" borderId="51" xfId="0" applyNumberFormat="1" applyFont="1" applyFill="1" applyBorder="1" applyAlignment="1" applyProtection="1">
      <alignment horizontal="center" vertical="center"/>
      <protection locked="0"/>
    </xf>
    <xf numFmtId="165" fontId="8" fillId="6" borderId="52" xfId="0" applyNumberFormat="1" applyFont="1" applyFill="1" applyBorder="1" applyAlignment="1" applyProtection="1">
      <alignment horizontal="center" vertical="center"/>
      <protection locked="0"/>
    </xf>
    <xf numFmtId="165" fontId="8" fillId="6" borderId="55" xfId="0" applyNumberFormat="1" applyFont="1" applyFill="1" applyBorder="1" applyAlignment="1" applyProtection="1">
      <alignment horizontal="center" vertical="center"/>
      <protection locked="0"/>
    </xf>
    <xf numFmtId="165" fontId="8" fillId="6" borderId="56" xfId="0" applyNumberFormat="1" applyFont="1" applyFill="1" applyBorder="1" applyAlignment="1" applyProtection="1">
      <alignment horizontal="center" vertical="center"/>
      <protection locked="0"/>
    </xf>
    <xf numFmtId="0" fontId="19" fillId="10" borderId="11" xfId="0" applyFont="1" applyFill="1" applyBorder="1" applyAlignment="1" applyProtection="1">
      <alignment horizontal="center" vertical="center"/>
      <protection locked="0"/>
    </xf>
    <xf numFmtId="0" fontId="19" fillId="10" borderId="12" xfId="0" applyFont="1" applyFill="1" applyBorder="1" applyAlignment="1" applyProtection="1">
      <alignment horizontal="center" vertical="center"/>
      <protection locked="0"/>
    </xf>
    <xf numFmtId="3" fontId="20" fillId="5" borderId="11" xfId="0" applyNumberFormat="1" applyFont="1" applyFill="1" applyBorder="1" applyAlignment="1">
      <alignment horizontal="center" vertical="center"/>
    </xf>
    <xf numFmtId="3" fontId="20" fillId="5" borderId="7" xfId="0" applyNumberFormat="1" applyFont="1" applyFill="1" applyBorder="1" applyAlignment="1">
      <alignment horizontal="center" vertical="center"/>
    </xf>
    <xf numFmtId="3" fontId="20" fillId="5" borderId="12" xfId="0" applyNumberFormat="1" applyFont="1" applyFill="1" applyBorder="1" applyAlignment="1">
      <alignment horizontal="center" vertical="center"/>
    </xf>
    <xf numFmtId="0" fontId="6" fillId="0" borderId="4" xfId="0" applyFont="1" applyBorder="1" applyAlignment="1">
      <alignment horizontal="center" vertical="center" wrapText="1"/>
    </xf>
    <xf numFmtId="165" fontId="20" fillId="0" borderId="11" xfId="0" applyNumberFormat="1" applyFont="1" applyBorder="1" applyAlignment="1" applyProtection="1">
      <alignment horizontal="center" vertical="center"/>
      <protection locked="0"/>
    </xf>
    <xf numFmtId="165" fontId="20" fillId="0" borderId="7"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0" fontId="4" fillId="0" borderId="6" xfId="0" applyFont="1" applyBorder="1" applyAlignment="1">
      <alignment horizontal="left" vertical="center"/>
    </xf>
    <xf numFmtId="3" fontId="20" fillId="5" borderId="6" xfId="0" applyNumberFormat="1" applyFont="1" applyFill="1" applyBorder="1" applyAlignment="1">
      <alignment horizontal="center" vertical="center"/>
    </xf>
    <xf numFmtId="165" fontId="20" fillId="0" borderId="6" xfId="0" applyNumberFormat="1" applyFont="1" applyBorder="1" applyAlignment="1" applyProtection="1">
      <alignment horizontal="center" vertical="center"/>
      <protection locked="0"/>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0" fillId="0" borderId="49" xfId="0" applyFont="1" applyBorder="1" applyAlignment="1">
      <alignment horizontal="center" vertical="center" wrapText="1"/>
    </xf>
    <xf numFmtId="0" fontId="10" fillId="0" borderId="0" xfId="0" applyFont="1" applyAlignment="1">
      <alignment horizontal="center" vertical="center" wrapText="1"/>
    </xf>
    <xf numFmtId="0" fontId="10" fillId="0" borderId="45" xfId="0" applyFont="1" applyBorder="1" applyAlignment="1">
      <alignment horizontal="center" vertical="center" wrapText="1"/>
    </xf>
    <xf numFmtId="165" fontId="21" fillId="3" borderId="6" xfId="0" applyNumberFormat="1" applyFont="1" applyFill="1" applyBorder="1" applyAlignment="1">
      <alignment horizontal="center" vertical="center"/>
    </xf>
    <xf numFmtId="165" fontId="8" fillId="3" borderId="12" xfId="0" applyNumberFormat="1" applyFont="1" applyFill="1" applyBorder="1" applyAlignment="1">
      <alignment horizontal="center" vertical="center"/>
    </xf>
    <xf numFmtId="165" fontId="8" fillId="3" borderId="6" xfId="0" applyNumberFormat="1" applyFont="1" applyFill="1" applyBorder="1" applyAlignment="1">
      <alignment horizontal="center" vertical="center"/>
    </xf>
    <xf numFmtId="0" fontId="6" fillId="0" borderId="0" xfId="0" applyFont="1" applyAlignment="1">
      <alignment horizontal="center" vertical="center" wrapText="1"/>
    </xf>
    <xf numFmtId="0" fontId="4" fillId="0" borderId="6" xfId="0" applyFont="1" applyBorder="1" applyAlignment="1">
      <alignment vertical="center"/>
    </xf>
    <xf numFmtId="0" fontId="9" fillId="0" borderId="0" xfId="0" applyFont="1" applyAlignment="1">
      <alignment horizontal="center" vertical="center"/>
    </xf>
    <xf numFmtId="3" fontId="20" fillId="2" borderId="11" xfId="0" applyNumberFormat="1" applyFont="1" applyFill="1" applyBorder="1" applyAlignment="1" applyProtection="1">
      <alignment horizontal="center" vertical="center"/>
      <protection locked="0"/>
    </xf>
    <xf numFmtId="3" fontId="20" fillId="2" borderId="7" xfId="0" applyNumberFormat="1" applyFont="1" applyFill="1" applyBorder="1" applyAlignment="1" applyProtection="1">
      <alignment horizontal="center" vertical="center"/>
      <protection locked="0"/>
    </xf>
    <xf numFmtId="3" fontId="20" fillId="2" borderId="12" xfId="0" applyNumberFormat="1" applyFont="1" applyFill="1" applyBorder="1" applyAlignment="1" applyProtection="1">
      <alignment horizontal="center" vertical="center"/>
      <protection locked="0"/>
    </xf>
    <xf numFmtId="0" fontId="20" fillId="0" borderId="6" xfId="0" applyFont="1" applyBorder="1" applyAlignment="1">
      <alignment vertical="center"/>
    </xf>
    <xf numFmtId="0" fontId="4" fillId="11" borderId="6" xfId="0" applyFont="1" applyFill="1" applyBorder="1" applyAlignment="1">
      <alignment horizontal="center" vertical="center"/>
    </xf>
    <xf numFmtId="165" fontId="21" fillId="6" borderId="51" xfId="0" applyNumberFormat="1" applyFont="1" applyFill="1" applyBorder="1" applyAlignment="1">
      <alignment horizontal="center" vertical="center"/>
    </xf>
    <xf numFmtId="165" fontId="21" fillId="6" borderId="52" xfId="0" applyNumberFormat="1" applyFont="1" applyFill="1" applyBorder="1" applyAlignment="1">
      <alignment horizontal="center" vertical="center"/>
    </xf>
    <xf numFmtId="165" fontId="21" fillId="3" borderId="17" xfId="1" applyNumberFormat="1" applyFont="1" applyFill="1" applyBorder="1" applyAlignment="1" applyProtection="1">
      <alignment horizontal="center" vertical="center"/>
    </xf>
    <xf numFmtId="0" fontId="4" fillId="0" borderId="0" xfId="0" applyFont="1" applyAlignment="1">
      <alignment horizontal="center" vertical="center"/>
    </xf>
    <xf numFmtId="0" fontId="4" fillId="9" borderId="6"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19" fillId="2" borderId="11"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2" xfId="0" applyFont="1" applyFill="1" applyBorder="1" applyAlignment="1">
      <alignment horizontal="center" vertical="center"/>
    </xf>
    <xf numFmtId="0" fontId="18" fillId="0" borderId="8" xfId="0" applyFont="1" applyBorder="1" applyAlignment="1">
      <alignment horizontal="right" vertical="center"/>
    </xf>
    <xf numFmtId="0" fontId="18" fillId="0" borderId="20" xfId="0" applyFont="1" applyBorder="1" applyAlignment="1">
      <alignment horizontal="right" vertical="center"/>
    </xf>
    <xf numFmtId="3" fontId="20" fillId="9" borderId="6" xfId="0" applyNumberFormat="1" applyFont="1" applyFill="1" applyBorder="1" applyAlignment="1" applyProtection="1">
      <alignment horizontal="left" vertical="center"/>
      <protection locked="0"/>
    </xf>
    <xf numFmtId="0" fontId="18" fillId="0" borderId="0" xfId="0" applyFont="1" applyAlignment="1">
      <alignment horizontal="right" vertical="center"/>
    </xf>
    <xf numFmtId="3" fontId="4" fillId="0" borderId="0" xfId="0" applyNumberFormat="1" applyFont="1" applyAlignment="1">
      <alignment horizontal="center" vertical="center"/>
    </xf>
    <xf numFmtId="0" fontId="10" fillId="0" borderId="0" xfId="0" applyFont="1" applyAlignment="1">
      <alignment horizontal="center" vertical="center"/>
    </xf>
    <xf numFmtId="0" fontId="20" fillId="2" borderId="11" xfId="0" applyFont="1" applyFill="1" applyBorder="1" applyAlignment="1" applyProtection="1">
      <alignment horizontal="center" vertical="center"/>
      <protection locked="0"/>
    </xf>
    <xf numFmtId="0" fontId="20" fillId="2" borderId="12" xfId="0" applyFont="1" applyFill="1" applyBorder="1" applyAlignment="1" applyProtection="1">
      <alignment horizontal="center" vertical="center"/>
      <protection locked="0"/>
    </xf>
    <xf numFmtId="0" fontId="28" fillId="2" borderId="4" xfId="0" applyFont="1" applyFill="1" applyBorder="1" applyAlignment="1">
      <alignment horizontal="center" vertical="center"/>
    </xf>
    <xf numFmtId="165" fontId="18" fillId="11" borderId="6" xfId="0" applyNumberFormat="1" applyFont="1" applyFill="1" applyBorder="1" applyAlignment="1">
      <alignment horizontal="left" vertical="center"/>
    </xf>
    <xf numFmtId="0" fontId="4" fillId="0" borderId="11" xfId="0" applyFont="1" applyBorder="1" applyAlignment="1">
      <alignment horizontal="left" vertical="center"/>
    </xf>
    <xf numFmtId="0" fontId="10" fillId="0" borderId="40" xfId="0" applyFont="1" applyBorder="1" applyAlignment="1">
      <alignment horizontal="center" vertical="center" wrapText="1"/>
    </xf>
    <xf numFmtId="0" fontId="30" fillId="0" borderId="4" xfId="2" applyFont="1" applyBorder="1" applyAlignment="1">
      <alignment horizontal="right" vertical="top" wrapText="1"/>
    </xf>
    <xf numFmtId="0" fontId="31" fillId="0" borderId="4" xfId="2" applyFont="1" applyBorder="1" applyAlignment="1">
      <alignment horizontal="right" vertical="top" wrapText="1"/>
    </xf>
    <xf numFmtId="0" fontId="32" fillId="0" borderId="0" xfId="2" applyFont="1"/>
    <xf numFmtId="0" fontId="33" fillId="0" borderId="0" xfId="2" applyFont="1"/>
    <xf numFmtId="0" fontId="1" fillId="0" borderId="0" xfId="0" applyFont="1"/>
    <xf numFmtId="0" fontId="34" fillId="7" borderId="11" xfId="2" applyFont="1" applyFill="1" applyBorder="1"/>
    <xf numFmtId="0" fontId="34" fillId="7" borderId="7" xfId="2" applyFont="1" applyFill="1" applyBorder="1"/>
    <xf numFmtId="0" fontId="34" fillId="7" borderId="12" xfId="2" applyFont="1" applyFill="1" applyBorder="1"/>
    <xf numFmtId="0" fontId="35" fillId="2" borderId="19" xfId="2" applyFont="1" applyFill="1" applyBorder="1" applyAlignment="1">
      <alignment horizontal="left"/>
    </xf>
    <xf numFmtId="0" fontId="35" fillId="2" borderId="8" xfId="2" applyFont="1" applyFill="1" applyBorder="1" applyAlignment="1">
      <alignment horizontal="left"/>
    </xf>
    <xf numFmtId="0" fontId="35" fillId="2" borderId="20" xfId="2" applyFont="1" applyFill="1" applyBorder="1" applyAlignment="1">
      <alignment horizontal="left"/>
    </xf>
    <xf numFmtId="0" fontId="35" fillId="0" borderId="0" xfId="2" applyFont="1" applyAlignment="1">
      <alignment horizontal="center"/>
    </xf>
    <xf numFmtId="0" fontId="36" fillId="2" borderId="1" xfId="2" applyFont="1" applyFill="1" applyBorder="1" applyAlignment="1">
      <alignment horizontal="left" wrapText="1"/>
    </xf>
    <xf numFmtId="0" fontId="36" fillId="2" borderId="0" xfId="2" applyFont="1" applyFill="1" applyAlignment="1">
      <alignment horizontal="left" wrapText="1"/>
    </xf>
    <xf numFmtId="49" fontId="37" fillId="2" borderId="4" xfId="2" applyNumberFormat="1" applyFont="1" applyFill="1" applyBorder="1" applyAlignment="1" applyProtection="1">
      <alignment horizontal="left" wrapText="1"/>
      <protection locked="0"/>
    </xf>
    <xf numFmtId="0" fontId="38" fillId="0" borderId="0" xfId="2" applyFont="1"/>
    <xf numFmtId="0" fontId="36" fillId="2" borderId="0" xfId="2" applyFont="1" applyFill="1" applyAlignment="1">
      <alignment horizontal="center" wrapText="1"/>
    </xf>
    <xf numFmtId="0" fontId="36" fillId="2" borderId="0" xfId="2" applyFont="1" applyFill="1" applyAlignment="1">
      <alignment horizontal="center" wrapText="1"/>
    </xf>
    <xf numFmtId="0" fontId="36" fillId="2" borderId="4" xfId="2" applyFont="1" applyFill="1" applyBorder="1" applyAlignment="1" applyProtection="1">
      <alignment horizontal="left" wrapText="1"/>
      <protection locked="0"/>
    </xf>
    <xf numFmtId="49" fontId="37" fillId="2" borderId="2" xfId="2" applyNumberFormat="1" applyFont="1" applyFill="1" applyBorder="1"/>
    <xf numFmtId="0" fontId="36" fillId="0" borderId="1" xfId="2" applyFont="1" applyBorder="1" applyAlignment="1">
      <alignment horizontal="center" wrapText="1"/>
    </xf>
    <xf numFmtId="0" fontId="36" fillId="0" borderId="0" xfId="2" applyFont="1" applyAlignment="1">
      <alignment horizontal="center" wrapText="1"/>
    </xf>
    <xf numFmtId="49" fontId="37" fillId="2" borderId="0" xfId="2" applyNumberFormat="1" applyFont="1" applyFill="1" applyAlignment="1">
      <alignment horizontal="left" wrapText="1"/>
    </xf>
    <xf numFmtId="0" fontId="36" fillId="2" borderId="0" xfId="2" applyFont="1" applyFill="1" applyAlignment="1">
      <alignment horizontal="right" wrapText="1"/>
    </xf>
    <xf numFmtId="0" fontId="38" fillId="2" borderId="0" xfId="2" applyFont="1" applyFill="1" applyAlignment="1">
      <alignment horizontal="left"/>
    </xf>
    <xf numFmtId="49" fontId="37" fillId="2" borderId="2" xfId="2" applyNumberFormat="1" applyFont="1" applyFill="1" applyBorder="1" applyAlignment="1">
      <alignment horizontal="center"/>
    </xf>
    <xf numFmtId="0" fontId="36" fillId="0" borderId="1" xfId="2" applyFont="1" applyBorder="1" applyAlignment="1">
      <alignment wrapText="1"/>
    </xf>
    <xf numFmtId="0" fontId="36" fillId="0" borderId="0" xfId="2" applyFont="1" applyAlignment="1">
      <alignment wrapText="1"/>
    </xf>
    <xf numFmtId="0" fontId="36" fillId="3" borderId="4" xfId="2" applyFont="1" applyFill="1" applyBorder="1" applyAlignment="1">
      <alignment horizontal="left" wrapText="1"/>
    </xf>
    <xf numFmtId="0" fontId="37" fillId="2" borderId="0" xfId="2" applyFont="1" applyFill="1" applyAlignment="1">
      <alignment horizontal="center" wrapText="1"/>
    </xf>
    <xf numFmtId="0" fontId="36" fillId="2" borderId="4" xfId="2" applyFont="1" applyFill="1" applyBorder="1" applyAlignment="1" applyProtection="1">
      <alignment horizontal="center"/>
      <protection locked="0"/>
    </xf>
    <xf numFmtId="0" fontId="36" fillId="2" borderId="2" xfId="2" applyFont="1" applyFill="1" applyBorder="1"/>
    <xf numFmtId="0" fontId="36" fillId="2" borderId="1" xfId="2" applyFont="1" applyFill="1" applyBorder="1" applyAlignment="1">
      <alignment horizontal="justify" wrapText="1"/>
    </xf>
    <xf numFmtId="0" fontId="36" fillId="2" borderId="0" xfId="2" applyFont="1" applyFill="1" applyAlignment="1">
      <alignment horizontal="justify" wrapText="1"/>
    </xf>
    <xf numFmtId="0" fontId="38" fillId="2" borderId="0" xfId="2" applyFont="1" applyFill="1" applyAlignment="1">
      <alignment horizontal="justify" wrapText="1"/>
    </xf>
    <xf numFmtId="0" fontId="36" fillId="2" borderId="2" xfId="2" applyFont="1" applyFill="1" applyBorder="1" applyAlignment="1">
      <alignment horizontal="justify" wrapText="1"/>
    </xf>
    <xf numFmtId="0" fontId="38" fillId="2" borderId="1" xfId="2" applyFont="1" applyFill="1" applyBorder="1" applyAlignment="1">
      <alignment horizontal="right"/>
    </xf>
    <xf numFmtId="0" fontId="38" fillId="2" borderId="0" xfId="2" applyFont="1" applyFill="1" applyAlignment="1">
      <alignment horizontal="right"/>
    </xf>
    <xf numFmtId="0" fontId="38" fillId="0" borderId="4" xfId="2" applyFont="1" applyBorder="1" applyProtection="1">
      <protection locked="0"/>
    </xf>
    <xf numFmtId="1" fontId="38" fillId="2" borderId="0" xfId="2" applyNumberFormat="1" applyFont="1" applyFill="1" applyAlignment="1">
      <alignment horizontal="center"/>
    </xf>
    <xf numFmtId="0" fontId="38" fillId="2" borderId="0" xfId="2" applyFont="1" applyFill="1" applyAlignment="1">
      <alignment horizontal="center"/>
    </xf>
    <xf numFmtId="0" fontId="38" fillId="2" borderId="4" xfId="2" applyFont="1" applyFill="1" applyBorder="1" applyAlignment="1" applyProtection="1">
      <alignment horizontal="center"/>
      <protection locked="0"/>
    </xf>
    <xf numFmtId="0" fontId="38" fillId="2" borderId="0" xfId="2" applyFont="1" applyFill="1"/>
    <xf numFmtId="14" fontId="38" fillId="2" borderId="4" xfId="2" applyNumberFormat="1" applyFont="1" applyFill="1" applyBorder="1" applyAlignment="1" applyProtection="1">
      <alignment horizontal="center"/>
      <protection locked="0"/>
    </xf>
    <xf numFmtId="0" fontId="38" fillId="2" borderId="0" xfId="2" applyFont="1" applyFill="1" applyProtection="1">
      <protection locked="0"/>
    </xf>
    <xf numFmtId="0" fontId="38" fillId="2" borderId="2" xfId="2" applyFont="1" applyFill="1" applyBorder="1"/>
    <xf numFmtId="0" fontId="38" fillId="0" borderId="0" xfId="2" applyFont="1" applyAlignment="1">
      <alignment horizontal="center"/>
    </xf>
    <xf numFmtId="167" fontId="38" fillId="2" borderId="0" xfId="2" applyNumberFormat="1" applyFont="1" applyFill="1" applyAlignment="1">
      <alignment horizontal="left"/>
    </xf>
    <xf numFmtId="167" fontId="38" fillId="2" borderId="0" xfId="2" applyNumberFormat="1" applyFont="1" applyFill="1" applyAlignment="1">
      <alignment horizontal="left"/>
    </xf>
    <xf numFmtId="0" fontId="39" fillId="0" borderId="0" xfId="2" applyFont="1" applyAlignment="1">
      <alignment horizontal="center"/>
    </xf>
    <xf numFmtId="0" fontId="34" fillId="7" borderId="19" xfId="2" applyFont="1" applyFill="1" applyBorder="1"/>
    <xf numFmtId="0" fontId="34" fillId="7" borderId="8" xfId="2" applyFont="1" applyFill="1" applyBorder="1"/>
    <xf numFmtId="0" fontId="34" fillId="7" borderId="20" xfId="2" applyFont="1" applyFill="1" applyBorder="1"/>
    <xf numFmtId="49" fontId="40" fillId="0" borderId="17" xfId="2" applyNumberFormat="1" applyFont="1" applyBorder="1" applyAlignment="1">
      <alignment horizontal="center" vertical="center" wrapText="1"/>
    </xf>
    <xf numFmtId="49" fontId="40" fillId="0" borderId="19" xfId="2" applyNumberFormat="1" applyFont="1" applyBorder="1" applyAlignment="1">
      <alignment horizontal="center" vertical="center"/>
    </xf>
    <xf numFmtId="49" fontId="40" fillId="0" borderId="8" xfId="2" applyNumberFormat="1" applyFont="1" applyBorder="1" applyAlignment="1">
      <alignment horizontal="center" vertical="center"/>
    </xf>
    <xf numFmtId="0" fontId="40" fillId="0" borderId="19" xfId="2" applyFont="1" applyBorder="1" applyAlignment="1">
      <alignment horizontal="center" vertical="center"/>
    </xf>
    <xf numFmtId="0" fontId="40" fillId="0" borderId="8" xfId="2" applyFont="1" applyBorder="1" applyAlignment="1">
      <alignment horizontal="center" vertical="center"/>
    </xf>
    <xf numFmtId="0" fontId="40" fillId="0" borderId="20" xfId="2" applyFont="1" applyBorder="1" applyAlignment="1">
      <alignment horizontal="center" vertical="center"/>
    </xf>
    <xf numFmtId="165" fontId="40" fillId="0" borderId="19" xfId="2" applyNumberFormat="1" applyFont="1" applyBorder="1" applyAlignment="1">
      <alignment horizontal="center" vertical="center" wrapText="1"/>
    </xf>
    <xf numFmtId="165" fontId="40" fillId="0" borderId="20" xfId="2" applyNumberFormat="1" applyFont="1" applyBorder="1" applyAlignment="1">
      <alignment horizontal="center" vertical="center" wrapText="1"/>
    </xf>
    <xf numFmtId="167" fontId="40" fillId="0" borderId="19" xfId="2" applyNumberFormat="1" applyFont="1" applyBorder="1" applyAlignment="1">
      <alignment horizontal="center" vertical="center" wrapText="1"/>
    </xf>
    <xf numFmtId="167" fontId="40" fillId="0" borderId="8" xfId="2" applyNumberFormat="1" applyFont="1" applyBorder="1" applyAlignment="1">
      <alignment horizontal="center" vertical="center" wrapText="1"/>
    </xf>
    <xf numFmtId="167" fontId="40" fillId="0" borderId="20" xfId="2" applyNumberFormat="1" applyFont="1" applyBorder="1" applyAlignment="1">
      <alignment horizontal="center" vertical="center" wrapText="1"/>
    </xf>
    <xf numFmtId="0" fontId="35" fillId="0" borderId="19"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20" xfId="2" applyFont="1" applyBorder="1" applyAlignment="1">
      <alignment horizontal="center" vertical="center" wrapText="1"/>
    </xf>
    <xf numFmtId="49" fontId="42" fillId="0" borderId="14" xfId="2" applyNumberFormat="1" applyFont="1" applyBorder="1" applyAlignment="1">
      <alignment horizontal="center"/>
    </xf>
    <xf numFmtId="49" fontId="42" fillId="0" borderId="16" xfId="2" applyNumberFormat="1" applyFont="1" applyBorder="1" applyAlignment="1">
      <alignment horizontal="center"/>
    </xf>
    <xf numFmtId="49" fontId="42" fillId="0" borderId="14" xfId="2" applyNumberFormat="1" applyFont="1" applyBorder="1" applyAlignment="1" applyProtection="1">
      <alignment horizontal="left"/>
      <protection locked="0"/>
    </xf>
    <xf numFmtId="49" fontId="42" fillId="0" borderId="15" xfId="2" applyNumberFormat="1" applyFont="1" applyBorder="1" applyAlignment="1" applyProtection="1">
      <alignment horizontal="left"/>
      <protection locked="0"/>
    </xf>
    <xf numFmtId="49" fontId="42" fillId="0" borderId="16" xfId="2" applyNumberFormat="1" applyFont="1" applyBorder="1" applyAlignment="1" applyProtection="1">
      <alignment horizontal="left"/>
      <protection locked="0"/>
    </xf>
    <xf numFmtId="0" fontId="38" fillId="0" borderId="14" xfId="2" applyFont="1" applyBorder="1" applyAlignment="1" applyProtection="1">
      <alignment horizontal="center"/>
      <protection locked="0"/>
    </xf>
    <xf numFmtId="0" fontId="38" fillId="0" borderId="16" xfId="2" applyFont="1" applyBorder="1" applyAlignment="1" applyProtection="1">
      <alignment horizontal="center"/>
      <protection locked="0"/>
    </xf>
    <xf numFmtId="167" fontId="37" fillId="0" borderId="15" xfId="2" applyNumberFormat="1" applyFont="1" applyBorder="1" applyAlignment="1" applyProtection="1">
      <alignment horizontal="center"/>
      <protection locked="0"/>
    </xf>
    <xf numFmtId="167" fontId="37" fillId="0" borderId="16" xfId="2" applyNumberFormat="1" applyFont="1" applyBorder="1" applyAlignment="1" applyProtection="1">
      <alignment horizontal="center"/>
      <protection locked="0"/>
    </xf>
    <xf numFmtId="14" fontId="38" fillId="0" borderId="27" xfId="2" applyNumberFormat="1" applyFont="1" applyBorder="1" applyAlignment="1" applyProtection="1">
      <alignment horizontal="center"/>
      <protection locked="0"/>
    </xf>
    <xf numFmtId="14" fontId="38" fillId="0" borderId="28" xfId="2" applyNumberFormat="1" applyFont="1" applyBorder="1" applyAlignment="1" applyProtection="1">
      <alignment horizontal="center"/>
      <protection locked="0"/>
    </xf>
    <xf numFmtId="14" fontId="38" fillId="0" borderId="29" xfId="2" applyNumberFormat="1" applyFont="1" applyBorder="1" applyAlignment="1" applyProtection="1">
      <alignment horizontal="center"/>
      <protection locked="0"/>
    </xf>
    <xf numFmtId="1" fontId="42" fillId="0" borderId="14" xfId="2" applyNumberFormat="1" applyFont="1" applyBorder="1" applyAlignment="1" applyProtection="1">
      <alignment horizontal="center"/>
      <protection locked="0"/>
    </xf>
    <xf numFmtId="1" fontId="42" fillId="0" borderId="15" xfId="2" applyNumberFormat="1" applyFont="1" applyBorder="1" applyAlignment="1" applyProtection="1">
      <alignment horizontal="center"/>
      <protection locked="0"/>
    </xf>
    <xf numFmtId="1" fontId="42" fillId="0" borderId="16" xfId="2" applyNumberFormat="1" applyFont="1" applyBorder="1" applyAlignment="1" applyProtection="1">
      <alignment horizontal="center"/>
      <protection locked="0"/>
    </xf>
    <xf numFmtId="0" fontId="38" fillId="0" borderId="15" xfId="2" applyFont="1" applyBorder="1" applyAlignment="1" applyProtection="1">
      <alignment horizontal="center"/>
      <protection locked="0"/>
    </xf>
    <xf numFmtId="49" fontId="42" fillId="0" borderId="11" xfId="2" applyNumberFormat="1" applyFont="1" applyBorder="1" applyAlignment="1">
      <alignment horizontal="center"/>
    </xf>
    <xf numFmtId="49" fontId="42" fillId="0" borderId="12" xfId="2" applyNumberFormat="1" applyFont="1" applyBorder="1" applyAlignment="1">
      <alignment horizontal="center"/>
    </xf>
    <xf numFmtId="49" fontId="42" fillId="0" borderId="11" xfId="2" applyNumberFormat="1" applyFont="1" applyBorder="1" applyAlignment="1" applyProtection="1">
      <alignment horizontal="left"/>
      <protection locked="0"/>
    </xf>
    <xf numFmtId="49" fontId="42" fillId="0" borderId="7" xfId="2" applyNumberFormat="1" applyFont="1" applyBorder="1" applyAlignment="1" applyProtection="1">
      <alignment horizontal="left"/>
      <protection locked="0"/>
    </xf>
    <xf numFmtId="49" fontId="42" fillId="0" borderId="12" xfId="2" applyNumberFormat="1" applyFont="1" applyBorder="1" applyAlignment="1" applyProtection="1">
      <alignment horizontal="left"/>
      <protection locked="0"/>
    </xf>
    <xf numFmtId="49" fontId="42" fillId="0" borderId="11" xfId="2" applyNumberFormat="1" applyFont="1" applyBorder="1" applyAlignment="1" applyProtection="1">
      <alignment horizontal="center"/>
      <protection locked="0"/>
    </xf>
    <xf numFmtId="49" fontId="42" fillId="0" borderId="12" xfId="2" applyNumberFormat="1" applyFont="1" applyBorder="1" applyAlignment="1" applyProtection="1">
      <alignment horizontal="center"/>
      <protection locked="0"/>
    </xf>
    <xf numFmtId="167" fontId="42" fillId="2" borderId="7" xfId="2" applyNumberFormat="1" applyFont="1" applyFill="1" applyBorder="1" applyAlignment="1" applyProtection="1">
      <alignment horizontal="center"/>
      <protection locked="0"/>
    </xf>
    <xf numFmtId="167" fontId="42" fillId="2" borderId="12" xfId="2" applyNumberFormat="1" applyFont="1" applyFill="1" applyBorder="1" applyAlignment="1" applyProtection="1">
      <alignment horizontal="center"/>
      <protection locked="0"/>
    </xf>
    <xf numFmtId="14" fontId="38" fillId="0" borderId="6" xfId="2" applyNumberFormat="1" applyFont="1" applyBorder="1" applyAlignment="1" applyProtection="1">
      <alignment horizontal="center"/>
      <protection locked="0"/>
    </xf>
    <xf numFmtId="1" fontId="42" fillId="0" borderId="11" xfId="2" applyNumberFormat="1" applyFont="1" applyBorder="1" applyAlignment="1" applyProtection="1">
      <alignment horizontal="center"/>
      <protection locked="0"/>
    </xf>
    <xf numFmtId="1" fontId="42" fillId="0" borderId="7" xfId="2" applyNumberFormat="1" applyFont="1" applyBorder="1" applyAlignment="1" applyProtection="1">
      <alignment horizontal="center"/>
      <protection locked="0"/>
    </xf>
    <xf numFmtId="1" fontId="42" fillId="0" borderId="12" xfId="2" applyNumberFormat="1" applyFont="1" applyBorder="1" applyAlignment="1" applyProtection="1">
      <alignment horizontal="center"/>
      <protection locked="0"/>
    </xf>
    <xf numFmtId="0" fontId="38" fillId="0" borderId="7" xfId="2" applyFont="1" applyBorder="1" applyAlignment="1" applyProtection="1">
      <alignment horizontal="center"/>
      <protection locked="0"/>
    </xf>
    <xf numFmtId="0" fontId="38" fillId="0" borderId="12" xfId="2" applyFont="1" applyBorder="1" applyAlignment="1" applyProtection="1">
      <alignment horizontal="center"/>
      <protection locked="0"/>
    </xf>
    <xf numFmtId="0" fontId="1" fillId="0" borderId="0" xfId="0" applyFont="1" applyAlignment="1">
      <alignment horizontal="right"/>
    </xf>
    <xf numFmtId="0" fontId="42" fillId="0" borderId="11" xfId="2" applyFont="1" applyBorder="1" applyAlignment="1">
      <alignment horizontal="center"/>
    </xf>
    <xf numFmtId="0" fontId="42" fillId="0" borderId="12" xfId="2" applyFont="1" applyBorder="1" applyAlignment="1">
      <alignment horizontal="center"/>
    </xf>
    <xf numFmtId="49" fontId="42" fillId="0" borderId="11" xfId="2" applyNumberFormat="1" applyFont="1" applyBorder="1" applyAlignment="1" applyProtection="1">
      <alignment horizontal="left"/>
      <protection locked="0"/>
    </xf>
    <xf numFmtId="49" fontId="42" fillId="0" borderId="7" xfId="2" applyNumberFormat="1" applyFont="1" applyBorder="1" applyAlignment="1" applyProtection="1">
      <alignment horizontal="left"/>
      <protection locked="0"/>
    </xf>
    <xf numFmtId="49" fontId="42" fillId="0" borderId="12" xfId="2" applyNumberFormat="1" applyFont="1" applyBorder="1" applyAlignment="1" applyProtection="1">
      <alignment horizontal="left"/>
      <protection locked="0"/>
    </xf>
    <xf numFmtId="49" fontId="42" fillId="0" borderId="11" xfId="2" applyNumberFormat="1" applyFont="1" applyBorder="1" applyAlignment="1" applyProtection="1">
      <alignment horizontal="center"/>
      <protection locked="0"/>
    </xf>
    <xf numFmtId="49" fontId="42" fillId="0" borderId="12" xfId="2" applyNumberFormat="1" applyFont="1" applyBorder="1" applyAlignment="1" applyProtection="1">
      <alignment horizontal="center"/>
      <protection locked="0"/>
    </xf>
    <xf numFmtId="167" fontId="42" fillId="2" borderId="7" xfId="2" applyNumberFormat="1" applyFont="1" applyFill="1" applyBorder="1" applyAlignment="1" applyProtection="1">
      <alignment horizontal="center"/>
      <protection locked="0"/>
    </xf>
    <xf numFmtId="167" fontId="42" fillId="2" borderId="12" xfId="2" applyNumberFormat="1" applyFont="1" applyFill="1" applyBorder="1" applyAlignment="1" applyProtection="1">
      <alignment horizontal="center"/>
      <protection locked="0"/>
    </xf>
    <xf numFmtId="0" fontId="38" fillId="0" borderId="7" xfId="2" applyFont="1" applyBorder="1" applyAlignment="1" applyProtection="1">
      <alignment horizontal="center"/>
      <protection locked="0"/>
    </xf>
    <xf numFmtId="0" fontId="38" fillId="0" borderId="12" xfId="2" applyFont="1" applyBorder="1" applyAlignment="1" applyProtection="1">
      <alignment horizontal="center"/>
      <protection locked="0"/>
    </xf>
    <xf numFmtId="49" fontId="42" fillId="0" borderId="7" xfId="2" applyNumberFormat="1" applyFont="1" applyBorder="1" applyAlignment="1">
      <alignment horizontal="center"/>
    </xf>
    <xf numFmtId="0" fontId="43" fillId="0" borderId="11" xfId="2" applyFont="1" applyBorder="1"/>
    <xf numFmtId="0" fontId="43" fillId="0" borderId="7" xfId="2" applyFont="1" applyBorder="1"/>
    <xf numFmtId="0" fontId="43" fillId="0" borderId="12" xfId="2" applyFont="1" applyBorder="1"/>
    <xf numFmtId="0" fontId="35" fillId="0" borderId="21" xfId="2" applyFont="1" applyBorder="1" applyAlignment="1">
      <alignment horizontal="center" wrapText="1"/>
    </xf>
    <xf numFmtId="0" fontId="35" fillId="0" borderId="23" xfId="2" applyFont="1" applyBorder="1" applyAlignment="1">
      <alignment horizontal="center" wrapText="1"/>
    </xf>
    <xf numFmtId="0" fontId="35" fillId="0" borderId="22" xfId="2" applyFont="1" applyBorder="1" applyAlignment="1">
      <alignment horizontal="center" wrapText="1"/>
    </xf>
    <xf numFmtId="0" fontId="35" fillId="0" borderId="25" xfId="2" applyFont="1" applyBorder="1" applyAlignment="1">
      <alignment horizontal="center" wrapText="1"/>
    </xf>
    <xf numFmtId="0" fontId="35" fillId="0" borderId="26" xfId="2" applyFont="1" applyBorder="1" applyAlignment="1">
      <alignment horizontal="center" wrapText="1"/>
    </xf>
    <xf numFmtId="0" fontId="35" fillId="0" borderId="24" xfId="2" applyFont="1" applyBorder="1" applyAlignment="1">
      <alignment horizontal="center" wrapText="1"/>
    </xf>
    <xf numFmtId="1" fontId="42" fillId="10" borderId="14" xfId="2" applyNumberFormat="1" applyFont="1" applyFill="1" applyBorder="1" applyAlignment="1" applyProtection="1">
      <alignment horizontal="center"/>
      <protection locked="0"/>
    </xf>
    <xf numFmtId="1" fontId="42" fillId="10" borderId="16" xfId="2" applyNumberFormat="1" applyFont="1" applyFill="1" applyBorder="1" applyAlignment="1" applyProtection="1">
      <alignment horizontal="center"/>
      <protection locked="0"/>
    </xf>
    <xf numFmtId="44" fontId="42" fillId="0" borderId="15" xfId="3" applyFont="1" applyBorder="1" applyAlignment="1" applyProtection="1">
      <alignment horizontal="right"/>
      <protection locked="0"/>
    </xf>
    <xf numFmtId="44" fontId="42" fillId="0" borderId="16" xfId="3" applyFont="1" applyBorder="1" applyAlignment="1" applyProtection="1">
      <alignment horizontal="right"/>
      <protection locked="0"/>
    </xf>
    <xf numFmtId="44" fontId="42" fillId="0" borderId="14" xfId="3" applyFont="1" applyBorder="1" applyAlignment="1" applyProtection="1">
      <alignment horizontal="right"/>
      <protection locked="0"/>
    </xf>
    <xf numFmtId="0" fontId="14" fillId="0" borderId="0" xfId="2" applyFont="1" applyAlignment="1">
      <alignment horizontal="center"/>
    </xf>
    <xf numFmtId="1" fontId="42" fillId="10" borderId="11" xfId="2" applyNumberFormat="1" applyFont="1" applyFill="1" applyBorder="1" applyAlignment="1" applyProtection="1">
      <alignment horizontal="center"/>
      <protection locked="0"/>
    </xf>
    <xf numFmtId="1" fontId="42" fillId="10" borderId="12" xfId="2" applyNumberFormat="1" applyFont="1" applyFill="1" applyBorder="1" applyAlignment="1" applyProtection="1">
      <alignment horizontal="center"/>
      <protection locked="0"/>
    </xf>
    <xf numFmtId="44" fontId="42" fillId="0" borderId="7" xfId="3" applyFont="1" applyBorder="1" applyAlignment="1" applyProtection="1">
      <alignment horizontal="right"/>
      <protection locked="0"/>
    </xf>
    <xf numFmtId="44" fontId="42" fillId="0" borderId="12" xfId="3" applyFont="1" applyBorder="1" applyAlignment="1" applyProtection="1">
      <alignment horizontal="right"/>
      <protection locked="0"/>
    </xf>
    <xf numFmtId="44" fontId="42" fillId="0" borderId="11" xfId="3" applyFont="1" applyBorder="1" applyAlignment="1" applyProtection="1">
      <alignment horizontal="right"/>
      <protection locked="0"/>
    </xf>
    <xf numFmtId="1" fontId="42" fillId="2" borderId="7" xfId="2" applyNumberFormat="1" applyFont="1" applyFill="1" applyBorder="1" applyAlignment="1" applyProtection="1">
      <alignment horizontal="center"/>
      <protection locked="0"/>
    </xf>
    <xf numFmtId="1" fontId="42" fillId="2" borderId="12" xfId="2" applyNumberFormat="1" applyFont="1" applyFill="1" applyBorder="1" applyAlignment="1" applyProtection="1">
      <alignment horizontal="center"/>
      <protection locked="0"/>
    </xf>
    <xf numFmtId="1" fontId="42" fillId="0" borderId="8" xfId="2" applyNumberFormat="1" applyFont="1" applyBorder="1" applyAlignment="1" applyProtection="1">
      <alignment horizontal="center"/>
      <protection locked="0"/>
    </xf>
    <xf numFmtId="1" fontId="42" fillId="0" borderId="20" xfId="2" applyNumberFormat="1" applyFont="1" applyBorder="1" applyAlignment="1" applyProtection="1">
      <alignment horizontal="center"/>
      <protection locked="0"/>
    </xf>
    <xf numFmtId="0" fontId="35" fillId="0" borderId="11"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12" xfId="2" applyFont="1" applyBorder="1" applyAlignment="1">
      <alignment horizontal="center" vertical="center" wrapText="1"/>
    </xf>
    <xf numFmtId="44" fontId="42" fillId="3" borderId="9" xfId="2" applyNumberFormat="1" applyFont="1" applyFill="1" applyBorder="1" applyAlignment="1">
      <alignment horizontal="right"/>
    </xf>
    <xf numFmtId="44" fontId="42" fillId="3" borderId="10" xfId="2" applyNumberFormat="1" applyFont="1" applyFill="1" applyBorder="1" applyAlignment="1">
      <alignment horizontal="right"/>
    </xf>
    <xf numFmtId="44" fontId="42" fillId="3" borderId="13" xfId="2" applyNumberFormat="1" applyFont="1" applyFill="1" applyBorder="1" applyAlignment="1">
      <alignment horizontal="right"/>
    </xf>
    <xf numFmtId="49" fontId="46" fillId="0" borderId="11" xfId="2" applyNumberFormat="1" applyFont="1" applyBorder="1" applyAlignment="1">
      <alignment horizontal="center"/>
    </xf>
    <xf numFmtId="49" fontId="46" fillId="0" borderId="7" xfId="2" applyNumberFormat="1" applyFont="1" applyBorder="1" applyAlignment="1">
      <alignment horizontal="center"/>
    </xf>
    <xf numFmtId="49" fontId="47" fillId="0" borderId="7" xfId="2" applyNumberFormat="1" applyFont="1" applyBorder="1" applyAlignment="1">
      <alignment horizontal="center"/>
    </xf>
    <xf numFmtId="49" fontId="47" fillId="0" borderId="18" xfId="2" applyNumberFormat="1" applyFont="1" applyBorder="1" applyAlignment="1">
      <alignment horizontal="center"/>
    </xf>
    <xf numFmtId="44" fontId="42" fillId="3" borderId="33" xfId="3" applyFont="1" applyFill="1" applyBorder="1" applyAlignment="1" applyProtection="1">
      <alignment horizontal="right"/>
    </xf>
    <xf numFmtId="44" fontId="42" fillId="3" borderId="34" xfId="3" applyFont="1" applyFill="1" applyBorder="1" applyAlignment="1" applyProtection="1">
      <alignment horizontal="right"/>
    </xf>
    <xf numFmtId="44" fontId="42" fillId="3" borderId="38" xfId="3" applyFont="1" applyFill="1" applyBorder="1" applyAlignment="1" applyProtection="1">
      <alignment horizontal="right"/>
    </xf>
    <xf numFmtId="0" fontId="35" fillId="0" borderId="3" xfId="2" applyFont="1" applyBorder="1" applyAlignment="1">
      <alignment horizontal="left"/>
    </xf>
    <xf numFmtId="0" fontId="35" fillId="0" borderId="4" xfId="2" applyFont="1" applyBorder="1" applyAlignment="1">
      <alignment horizontal="left"/>
    </xf>
    <xf numFmtId="1" fontId="42" fillId="10" borderId="3" xfId="2" applyNumberFormat="1" applyFont="1" applyFill="1" applyBorder="1" applyAlignment="1" applyProtection="1">
      <alignment horizontal="center"/>
      <protection locked="0"/>
    </xf>
    <xf numFmtId="1" fontId="42" fillId="10" borderId="5" xfId="2" applyNumberFormat="1" applyFont="1" applyFill="1" applyBorder="1" applyAlignment="1" applyProtection="1">
      <alignment horizontal="center"/>
      <protection locked="0"/>
    </xf>
    <xf numFmtId="49" fontId="42" fillId="0" borderId="47" xfId="2" applyNumberFormat="1" applyFont="1" applyBorder="1" applyAlignment="1" applyProtection="1">
      <alignment horizontal="center"/>
      <protection locked="0"/>
    </xf>
    <xf numFmtId="165" fontId="42" fillId="0" borderId="47" xfId="2" applyNumberFormat="1" applyFont="1" applyBorder="1" applyAlignment="1" applyProtection="1">
      <alignment horizontal="center"/>
      <protection locked="0"/>
    </xf>
    <xf numFmtId="44" fontId="42" fillId="0" borderId="47" xfId="3" applyFont="1" applyBorder="1" applyAlignment="1" applyProtection="1">
      <alignment horizontal="right"/>
      <protection locked="0"/>
    </xf>
    <xf numFmtId="49" fontId="42" fillId="0" borderId="6" xfId="2" applyNumberFormat="1" applyFont="1" applyBorder="1" applyAlignment="1" applyProtection="1">
      <alignment horizontal="center"/>
      <protection locked="0"/>
    </xf>
    <xf numFmtId="165" fontId="42" fillId="0" borderId="11" xfId="2" applyNumberFormat="1" applyFont="1" applyBorder="1" applyAlignment="1" applyProtection="1">
      <alignment horizontal="center"/>
      <protection locked="0"/>
    </xf>
    <xf numFmtId="165" fontId="42" fillId="0" borderId="7" xfId="2" applyNumberFormat="1" applyFont="1" applyBorder="1" applyAlignment="1" applyProtection="1">
      <alignment horizontal="center"/>
      <protection locked="0"/>
    </xf>
    <xf numFmtId="165" fontId="42" fillId="0" borderId="12" xfId="2" applyNumberFormat="1" applyFont="1" applyBorder="1" applyAlignment="1" applyProtection="1">
      <alignment horizontal="center"/>
      <protection locked="0"/>
    </xf>
    <xf numFmtId="44" fontId="42" fillId="0" borderId="11" xfId="3" applyFont="1" applyBorder="1" applyAlignment="1" applyProtection="1">
      <alignment horizontal="center"/>
      <protection locked="0"/>
    </xf>
    <xf numFmtId="44" fontId="42" fillId="0" borderId="7" xfId="3" applyFont="1" applyBorder="1" applyAlignment="1" applyProtection="1">
      <alignment horizontal="center"/>
      <protection locked="0"/>
    </xf>
    <xf numFmtId="44" fontId="42" fillId="0" borderId="12" xfId="3" applyFont="1" applyBorder="1" applyAlignment="1" applyProtection="1">
      <alignment horizontal="center"/>
      <protection locked="0"/>
    </xf>
    <xf numFmtId="1" fontId="42" fillId="10" borderId="11" xfId="2" applyNumberFormat="1" applyFont="1" applyFill="1" applyBorder="1" applyAlignment="1" applyProtection="1">
      <alignment horizontal="center"/>
      <protection locked="0"/>
    </xf>
    <xf numFmtId="1" fontId="42" fillId="10" borderId="12" xfId="2" applyNumberFormat="1" applyFont="1" applyFill="1" applyBorder="1" applyAlignment="1" applyProtection="1">
      <alignment horizontal="center"/>
      <protection locked="0"/>
    </xf>
    <xf numFmtId="165" fontId="42" fillId="0" borderId="6" xfId="2" applyNumberFormat="1" applyFont="1" applyBorder="1" applyAlignment="1" applyProtection="1">
      <alignment horizontal="center"/>
      <protection locked="0"/>
    </xf>
    <xf numFmtId="44" fontId="42" fillId="0" borderId="6" xfId="3" applyFont="1" applyBorder="1" applyAlignment="1" applyProtection="1">
      <alignment horizontal="right"/>
      <protection locked="0"/>
    </xf>
    <xf numFmtId="49" fontId="42" fillId="4" borderId="11" xfId="2" applyNumberFormat="1" applyFont="1" applyFill="1" applyBorder="1" applyAlignment="1">
      <alignment horizontal="center"/>
    </xf>
    <xf numFmtId="49" fontId="42" fillId="4" borderId="7" xfId="2" applyNumberFormat="1" applyFont="1" applyFill="1" applyBorder="1" applyAlignment="1">
      <alignment horizontal="center"/>
    </xf>
    <xf numFmtId="49" fontId="42" fillId="4" borderId="4" xfId="2" applyNumberFormat="1" applyFont="1" applyFill="1" applyBorder="1" applyAlignment="1">
      <alignment horizontal="center"/>
    </xf>
    <xf numFmtId="49" fontId="42" fillId="4" borderId="5" xfId="2" applyNumberFormat="1" applyFont="1" applyFill="1" applyBorder="1" applyAlignment="1">
      <alignment horizontal="center"/>
    </xf>
    <xf numFmtId="165" fontId="40" fillId="0" borderId="3" xfId="2" applyNumberFormat="1" applyFont="1" applyBorder="1" applyAlignment="1">
      <alignment horizontal="right"/>
    </xf>
    <xf numFmtId="165" fontId="40" fillId="0" borderId="4" xfId="2" applyNumberFormat="1" applyFont="1" applyBorder="1" applyAlignment="1">
      <alignment horizontal="right"/>
    </xf>
    <xf numFmtId="44" fontId="42" fillId="3" borderId="11" xfId="3" applyFont="1" applyFill="1" applyBorder="1" applyAlignment="1" applyProtection="1">
      <alignment horizontal="right"/>
    </xf>
    <xf numFmtId="44" fontId="42" fillId="3" borderId="7" xfId="3" applyFont="1" applyFill="1" applyBorder="1" applyAlignment="1" applyProtection="1">
      <alignment horizontal="right"/>
    </xf>
    <xf numFmtId="44" fontId="42" fillId="3" borderId="12" xfId="3" applyFont="1" applyFill="1" applyBorder="1" applyAlignment="1" applyProtection="1">
      <alignment horizontal="right"/>
    </xf>
    <xf numFmtId="49" fontId="46" fillId="0" borderId="19" xfId="2" applyNumberFormat="1" applyFont="1" applyBorder="1" applyAlignment="1">
      <alignment horizontal="center"/>
    </xf>
    <xf numFmtId="49" fontId="46" fillId="0" borderId="8" xfId="2" applyNumberFormat="1" applyFont="1" applyBorder="1" applyAlignment="1">
      <alignment horizontal="center"/>
    </xf>
    <xf numFmtId="0" fontId="43" fillId="0" borderId="8" xfId="2" applyFont="1" applyBorder="1" applyAlignment="1">
      <alignment horizontal="center"/>
    </xf>
    <xf numFmtId="49" fontId="46" fillId="0" borderId="0" xfId="2" applyNumberFormat="1" applyFont="1" applyAlignment="1">
      <alignment horizontal="center"/>
    </xf>
    <xf numFmtId="49" fontId="42" fillId="0" borderId="8" xfId="2" applyNumberFormat="1" applyFont="1" applyBorder="1" applyAlignment="1">
      <alignment horizontal="center"/>
    </xf>
    <xf numFmtId="49" fontId="42" fillId="0" borderId="20" xfId="2" applyNumberFormat="1" applyFont="1" applyBorder="1" applyAlignment="1">
      <alignment horizontal="center"/>
    </xf>
    <xf numFmtId="0" fontId="35" fillId="0" borderId="1" xfId="2" applyFont="1" applyBorder="1" applyAlignment="1">
      <alignment horizontal="left"/>
    </xf>
    <xf numFmtId="169" fontId="42" fillId="3" borderId="4" xfId="3" applyNumberFormat="1" applyFont="1" applyFill="1" applyBorder="1" applyAlignment="1" applyProtection="1">
      <alignment horizontal="center"/>
    </xf>
    <xf numFmtId="49" fontId="42" fillId="0" borderId="0" xfId="2" applyNumberFormat="1" applyFont="1" applyAlignment="1">
      <alignment horizontal="center"/>
    </xf>
    <xf numFmtId="10" fontId="42" fillId="0" borderId="0" xfId="4" applyNumberFormat="1" applyFont="1" applyBorder="1" applyAlignment="1" applyProtection="1">
      <alignment horizontal="center"/>
    </xf>
    <xf numFmtId="49" fontId="40" fillId="0" borderId="0" xfId="2" applyNumberFormat="1" applyFont="1" applyAlignment="1">
      <alignment horizontal="center"/>
    </xf>
    <xf numFmtId="0" fontId="35" fillId="0" borderId="0" xfId="2" applyFont="1" applyAlignment="1">
      <alignment horizontal="left"/>
    </xf>
    <xf numFmtId="49" fontId="40" fillId="0" borderId="0" xfId="2" applyNumberFormat="1" applyFont="1" applyAlignment="1">
      <alignment horizontal="center"/>
    </xf>
    <xf numFmtId="0" fontId="33" fillId="0" borderId="0" xfId="2" applyFont="1" applyAlignment="1">
      <alignment horizontal="center"/>
    </xf>
    <xf numFmtId="0" fontId="33" fillId="0" borderId="2" xfId="2" applyFont="1" applyBorder="1" applyAlignment="1">
      <alignment horizontal="center"/>
    </xf>
    <xf numFmtId="165" fontId="42" fillId="3" borderId="11" xfId="3" applyNumberFormat="1" applyFont="1" applyFill="1" applyBorder="1" applyAlignment="1" applyProtection="1">
      <alignment horizontal="right"/>
    </xf>
    <xf numFmtId="165" fontId="42" fillId="3" borderId="7" xfId="3" applyNumberFormat="1" applyFont="1" applyFill="1" applyBorder="1" applyAlignment="1" applyProtection="1">
      <alignment horizontal="right"/>
    </xf>
    <xf numFmtId="165" fontId="42" fillId="3" borderId="12" xfId="3" applyNumberFormat="1" applyFont="1" applyFill="1" applyBorder="1" applyAlignment="1" applyProtection="1">
      <alignment horizontal="right"/>
    </xf>
    <xf numFmtId="0" fontId="35" fillId="0" borderId="1" xfId="2" applyFont="1" applyBorder="1" applyAlignment="1" applyProtection="1">
      <alignment horizontal="left"/>
      <protection locked="0"/>
    </xf>
    <xf numFmtId="0" fontId="35" fillId="0" borderId="0" xfId="2" applyFont="1" applyAlignment="1" applyProtection="1">
      <alignment horizontal="left"/>
      <protection locked="0"/>
    </xf>
    <xf numFmtId="49" fontId="47" fillId="0" borderId="1" xfId="2" applyNumberFormat="1" applyFont="1" applyBorder="1" applyAlignment="1">
      <alignment horizontal="right"/>
    </xf>
    <xf numFmtId="49" fontId="47" fillId="0" borderId="0" xfId="2" applyNumberFormat="1" applyFont="1" applyAlignment="1">
      <alignment horizontal="right"/>
    </xf>
    <xf numFmtId="49" fontId="47" fillId="0" borderId="30" xfId="2" applyNumberFormat="1" applyFont="1" applyBorder="1" applyAlignment="1">
      <alignment horizontal="right"/>
    </xf>
    <xf numFmtId="165" fontId="42" fillId="3" borderId="33" xfId="3" applyNumberFormat="1" applyFont="1" applyFill="1" applyBorder="1" applyAlignment="1" applyProtection="1">
      <alignment horizontal="right"/>
    </xf>
    <xf numFmtId="165" fontId="42" fillId="3" borderId="34" xfId="3" applyNumberFormat="1" applyFont="1" applyFill="1" applyBorder="1" applyAlignment="1" applyProtection="1">
      <alignment horizontal="right"/>
    </xf>
    <xf numFmtId="165" fontId="42" fillId="3" borderId="35" xfId="3" applyNumberFormat="1" applyFont="1" applyFill="1" applyBorder="1" applyAlignment="1" applyProtection="1">
      <alignment horizontal="right"/>
    </xf>
    <xf numFmtId="49" fontId="46" fillId="0" borderId="1" xfId="2" applyNumberFormat="1" applyFont="1" applyBorder="1" applyAlignment="1">
      <alignment horizontal="right"/>
    </xf>
    <xf numFmtId="49" fontId="46" fillId="0" borderId="0" xfId="2" applyNumberFormat="1" applyFont="1" applyAlignment="1">
      <alignment horizontal="right"/>
    </xf>
    <xf numFmtId="0" fontId="35" fillId="0" borderId="31" xfId="2" applyFont="1" applyBorder="1" applyAlignment="1">
      <alignment horizontal="center"/>
    </xf>
    <xf numFmtId="0" fontId="35" fillId="0" borderId="32" xfId="2" applyFont="1" applyBorder="1" applyAlignment="1">
      <alignment horizontal="center"/>
    </xf>
    <xf numFmtId="49" fontId="40" fillId="0" borderId="1" xfId="2" applyNumberFormat="1" applyFont="1" applyBorder="1" applyAlignment="1">
      <alignment horizontal="center"/>
    </xf>
    <xf numFmtId="49" fontId="40" fillId="0" borderId="45" xfId="2" applyNumberFormat="1" applyFont="1" applyBorder="1" applyAlignment="1">
      <alignment horizontal="center"/>
    </xf>
    <xf numFmtId="44" fontId="42" fillId="3" borderId="36" xfId="3" applyFont="1" applyFill="1" applyBorder="1" applyAlignment="1" applyProtection="1">
      <alignment horizontal="right"/>
    </xf>
    <xf numFmtId="44" fontId="42" fillId="3" borderId="37" xfId="3" applyFont="1" applyFill="1" applyBorder="1" applyAlignment="1" applyProtection="1">
      <alignment horizontal="right"/>
    </xf>
    <xf numFmtId="44" fontId="42" fillId="3" borderId="46" xfId="3" applyFont="1" applyFill="1" applyBorder="1" applyAlignment="1" applyProtection="1">
      <alignment horizontal="right"/>
    </xf>
    <xf numFmtId="0" fontId="35" fillId="0" borderId="3" xfId="2" applyFont="1" applyBorder="1" applyAlignment="1">
      <alignment horizontal="right"/>
    </xf>
    <xf numFmtId="0" fontId="35" fillId="0" borderId="4" xfId="2" applyFont="1" applyBorder="1" applyAlignment="1">
      <alignment horizontal="right"/>
    </xf>
    <xf numFmtId="0" fontId="35" fillId="0" borderId="5" xfId="2" applyFont="1" applyBorder="1" applyAlignment="1">
      <alignment horizontal="right"/>
    </xf>
    <xf numFmtId="0" fontId="49" fillId="0" borderId="0" xfId="2" applyFont="1" applyAlignment="1">
      <alignment horizontal="left" wrapText="1"/>
    </xf>
    <xf numFmtId="166" fontId="50" fillId="3" borderId="4" xfId="2" applyNumberFormat="1" applyFont="1" applyFill="1" applyBorder="1" applyAlignment="1" applyProtection="1">
      <alignment horizontal="left" wrapText="1"/>
      <protection locked="0"/>
    </xf>
    <xf numFmtId="0" fontId="28" fillId="0" borderId="0" xfId="2" applyFont="1" applyAlignment="1">
      <alignment horizontal="center" wrapText="1"/>
    </xf>
    <xf numFmtId="0" fontId="28" fillId="0" borderId="0" xfId="2" applyFont="1" applyAlignment="1">
      <alignment horizontal="center"/>
    </xf>
    <xf numFmtId="0" fontId="28" fillId="0" borderId="0" xfId="2" applyFont="1" applyAlignment="1">
      <alignment horizontal="center"/>
    </xf>
    <xf numFmtId="0" fontId="28" fillId="3" borderId="4" xfId="2" applyFont="1" applyFill="1" applyBorder="1" applyAlignment="1">
      <alignment horizontal="center" wrapText="1"/>
    </xf>
    <xf numFmtId="0" fontId="33" fillId="0" borderId="0" xfId="2" applyFont="1" applyAlignment="1">
      <alignment horizontal="center"/>
    </xf>
    <xf numFmtId="0" fontId="44" fillId="0" borderId="0" xfId="2" applyFont="1" applyAlignment="1">
      <alignment horizontal="justify" wrapText="1"/>
    </xf>
    <xf numFmtId="0" fontId="36" fillId="0" borderId="0" xfId="2" applyFont="1" applyAlignment="1">
      <alignment horizontal="left" wrapText="1"/>
    </xf>
    <xf numFmtId="0" fontId="28" fillId="0" borderId="0" xfId="2" applyFont="1" applyAlignment="1">
      <alignment horizontal="justify" wrapText="1"/>
    </xf>
    <xf numFmtId="0" fontId="44" fillId="0" borderId="8" xfId="2" applyFont="1" applyBorder="1" applyAlignment="1">
      <alignment horizontal="center" vertical="center" wrapText="1"/>
    </xf>
    <xf numFmtId="0" fontId="44" fillId="0" borderId="20" xfId="2" applyFont="1" applyBorder="1" applyAlignment="1">
      <alignment horizontal="center" vertical="center" wrapText="1"/>
    </xf>
    <xf numFmtId="49" fontId="42" fillId="0" borderId="1" xfId="2" applyNumberFormat="1" applyFont="1" applyBorder="1" applyAlignment="1">
      <alignment horizontal="right" vertical="center" wrapText="1"/>
    </xf>
    <xf numFmtId="49" fontId="42" fillId="0" borderId="0" xfId="2" applyNumberFormat="1" applyFont="1" applyAlignment="1">
      <alignment horizontal="right" vertical="center" wrapText="1"/>
    </xf>
    <xf numFmtId="49" fontId="42" fillId="0" borderId="0" xfId="2" applyNumberFormat="1" applyFont="1" applyAlignment="1">
      <alignment vertical="center" wrapText="1"/>
    </xf>
    <xf numFmtId="169" fontId="50" fillId="3" borderId="39" xfId="3" applyNumberFormat="1" applyFont="1" applyFill="1" applyBorder="1" applyAlignment="1" applyProtection="1">
      <alignment horizontal="center" vertical="center"/>
    </xf>
    <xf numFmtId="169" fontId="50" fillId="3" borderId="40" xfId="3" applyNumberFormat="1" applyFont="1" applyFill="1" applyBorder="1" applyAlignment="1" applyProtection="1">
      <alignment horizontal="center" vertical="center"/>
    </xf>
    <xf numFmtId="169" fontId="50" fillId="3" borderId="41" xfId="3" applyNumberFormat="1" applyFont="1" applyFill="1" applyBorder="1" applyAlignment="1" applyProtection="1">
      <alignment horizontal="center" vertical="center"/>
    </xf>
    <xf numFmtId="165" fontId="42" fillId="0" borderId="0" xfId="2" applyNumberFormat="1" applyFont="1" applyAlignment="1">
      <alignment horizontal="left"/>
    </xf>
    <xf numFmtId="165" fontId="42" fillId="0" borderId="0" xfId="2" applyNumberFormat="1" applyFont="1" applyAlignment="1">
      <alignment horizontal="left" vertical="center" wrapText="1"/>
    </xf>
    <xf numFmtId="165" fontId="42" fillId="0" borderId="0" xfId="2" applyNumberFormat="1" applyFont="1" applyAlignment="1">
      <alignment vertical="center" wrapText="1"/>
    </xf>
    <xf numFmtId="165" fontId="42" fillId="0" borderId="2" xfId="2" applyNumberFormat="1" applyFont="1" applyBorder="1"/>
    <xf numFmtId="169" fontId="50" fillId="3" borderId="42" xfId="3" applyNumberFormat="1" applyFont="1" applyFill="1" applyBorder="1" applyAlignment="1" applyProtection="1">
      <alignment horizontal="center" vertical="center"/>
    </xf>
    <xf numFmtId="169" fontId="50" fillId="3" borderId="43" xfId="3" applyNumberFormat="1" applyFont="1" applyFill="1" applyBorder="1" applyAlignment="1" applyProtection="1">
      <alignment horizontal="center" vertical="center"/>
    </xf>
    <xf numFmtId="169" fontId="50" fillId="3" borderId="44" xfId="3" applyNumberFormat="1" applyFont="1" applyFill="1" applyBorder="1" applyAlignment="1" applyProtection="1">
      <alignment horizontal="center" vertical="center"/>
    </xf>
    <xf numFmtId="0" fontId="42" fillId="0" borderId="6" xfId="2" applyFont="1" applyBorder="1" applyAlignment="1" applyProtection="1">
      <alignment horizontal="center" wrapText="1"/>
      <protection locked="0"/>
    </xf>
    <xf numFmtId="0" fontId="42" fillId="0" borderId="0" xfId="2" applyFont="1" applyAlignment="1" applyProtection="1">
      <alignment horizontal="center" wrapText="1"/>
      <protection locked="0"/>
    </xf>
    <xf numFmtId="165" fontId="51" fillId="0" borderId="2" xfId="2" applyNumberFormat="1" applyFont="1" applyBorder="1"/>
    <xf numFmtId="49" fontId="42" fillId="0" borderId="1" xfId="2" applyNumberFormat="1" applyFont="1" applyBorder="1" applyAlignment="1">
      <alignment horizontal="right" vertical="center" wrapText="1"/>
    </xf>
    <xf numFmtId="49" fontId="42" fillId="0" borderId="0" xfId="2" applyNumberFormat="1" applyFont="1" applyAlignment="1">
      <alignment horizontal="right" vertical="center" wrapText="1"/>
    </xf>
    <xf numFmtId="169" fontId="50" fillId="0" borderId="0" xfId="3" applyNumberFormat="1" applyFont="1" applyFill="1" applyBorder="1" applyAlignment="1" applyProtection="1">
      <alignment horizontal="center" vertical="center"/>
    </xf>
    <xf numFmtId="165" fontId="42" fillId="0" borderId="0" xfId="2" applyNumberFormat="1" applyFont="1" applyAlignment="1">
      <alignment horizontal="left" vertical="center" wrapText="1"/>
    </xf>
    <xf numFmtId="0" fontId="42" fillId="0" borderId="0" xfId="2" applyFont="1" applyAlignment="1">
      <alignment horizontal="center" vertical="center" wrapText="1"/>
    </xf>
    <xf numFmtId="49" fontId="40" fillId="0" borderId="1" xfId="2" applyNumberFormat="1" applyFont="1" applyBorder="1" applyAlignment="1">
      <alignment horizontal="center" wrapText="1"/>
    </xf>
    <xf numFmtId="49" fontId="40" fillId="0" borderId="0" xfId="2" applyNumberFormat="1" applyFont="1" applyAlignment="1">
      <alignment horizontal="center" wrapText="1"/>
    </xf>
    <xf numFmtId="49" fontId="42" fillId="0" borderId="0" xfId="2" applyNumberFormat="1" applyFont="1"/>
    <xf numFmtId="5" fontId="42" fillId="0" borderId="6" xfId="3" applyNumberFormat="1" applyFont="1" applyBorder="1" applyAlignment="1" applyProtection="1">
      <alignment horizontal="left"/>
      <protection locked="0"/>
    </xf>
    <xf numFmtId="165" fontId="42" fillId="0" borderId="0" xfId="2" applyNumberFormat="1" applyFont="1"/>
    <xf numFmtId="0" fontId="52" fillId="0" borderId="0" xfId="2" applyFont="1"/>
    <xf numFmtId="0" fontId="35" fillId="0" borderId="0" xfId="2" applyFont="1"/>
    <xf numFmtId="0" fontId="53" fillId="0" borderId="0" xfId="2" applyFont="1" applyAlignment="1">
      <alignment horizontal="center"/>
    </xf>
    <xf numFmtId="171" fontId="53" fillId="0" borderId="0" xfId="1" applyNumberFormat="1" applyFont="1" applyFill="1" applyBorder="1" applyAlignment="1" applyProtection="1">
      <alignment horizontal="center"/>
    </xf>
    <xf numFmtId="165" fontId="54" fillId="0" borderId="2" xfId="2" applyNumberFormat="1" applyFont="1" applyBorder="1" applyAlignment="1">
      <alignment vertical="center" wrapText="1"/>
    </xf>
    <xf numFmtId="49" fontId="42" fillId="0" borderId="3" xfId="2" applyNumberFormat="1" applyFont="1" applyBorder="1" applyAlignment="1">
      <alignment horizontal="right"/>
    </xf>
    <xf numFmtId="49" fontId="42" fillId="0" borderId="4" xfId="2" applyNumberFormat="1" applyFont="1" applyBorder="1" applyAlignment="1">
      <alignment horizontal="right"/>
    </xf>
    <xf numFmtId="49" fontId="42" fillId="0" borderId="4" xfId="2" applyNumberFormat="1" applyFont="1" applyBorder="1"/>
    <xf numFmtId="168" fontId="42" fillId="0" borderId="4" xfId="3" applyNumberFormat="1" applyFont="1" applyFill="1" applyBorder="1" applyAlignment="1" applyProtection="1">
      <alignment horizontal="center"/>
    </xf>
    <xf numFmtId="164" fontId="38" fillId="2" borderId="4" xfId="2" applyNumberFormat="1" applyFont="1" applyFill="1" applyBorder="1" applyAlignment="1">
      <alignment horizontal="center"/>
    </xf>
    <xf numFmtId="0" fontId="38" fillId="0" borderId="4" xfId="2" applyFont="1" applyBorder="1" applyAlignment="1">
      <alignment horizontal="left"/>
    </xf>
    <xf numFmtId="164" fontId="38" fillId="0" borderId="4" xfId="2" applyNumberFormat="1" applyFont="1" applyBorder="1" applyAlignment="1">
      <alignment horizontal="center"/>
    </xf>
    <xf numFmtId="49" fontId="42" fillId="0" borderId="4" xfId="2" applyNumberFormat="1" applyFont="1" applyBorder="1" applyAlignment="1">
      <alignment horizontal="left"/>
    </xf>
    <xf numFmtId="49" fontId="42" fillId="0" borderId="5" xfId="2" applyNumberFormat="1" applyFont="1" applyBorder="1"/>
    <xf numFmtId="0" fontId="54" fillId="0" borderId="19" xfId="2" applyFont="1" applyBorder="1" applyAlignment="1">
      <alignment horizontal="center"/>
    </xf>
    <xf numFmtId="0" fontId="54" fillId="0" borderId="8" xfId="2" applyFont="1" applyBorder="1" applyAlignment="1">
      <alignment horizontal="center"/>
    </xf>
    <xf numFmtId="0" fontId="54" fillId="0" borderId="20" xfId="2" applyFont="1" applyBorder="1" applyAlignment="1">
      <alignment horizontal="center"/>
    </xf>
    <xf numFmtId="0" fontId="1" fillId="0" borderId="1" xfId="0" applyFont="1" applyBorder="1"/>
    <xf numFmtId="0" fontId="1" fillId="0" borderId="2" xfId="0" applyFont="1" applyBorder="1"/>
    <xf numFmtId="0" fontId="53" fillId="0" borderId="1" xfId="2" applyFont="1" applyBorder="1" applyAlignment="1">
      <alignment horizontal="left"/>
    </xf>
    <xf numFmtId="0" fontId="38" fillId="0" borderId="0" xfId="2" applyFont="1" applyAlignment="1">
      <alignment horizontal="left"/>
    </xf>
    <xf numFmtId="7" fontId="38" fillId="0" borderId="6" xfId="2" applyNumberFormat="1" applyFont="1" applyBorder="1" applyAlignment="1" applyProtection="1">
      <alignment horizontal="right"/>
      <protection locked="0"/>
    </xf>
    <xf numFmtId="44" fontId="38" fillId="0" borderId="11" xfId="1" applyFont="1" applyBorder="1" applyAlignment="1" applyProtection="1">
      <alignment horizontal="right"/>
      <protection locked="0"/>
    </xf>
    <xf numFmtId="44" fontId="38" fillId="0" borderId="7" xfId="1" applyFont="1" applyBorder="1" applyAlignment="1" applyProtection="1">
      <alignment horizontal="right"/>
      <protection locked="0"/>
    </xf>
    <xf numFmtId="44" fontId="38" fillId="0" borderId="12" xfId="1" applyFont="1" applyBorder="1" applyAlignment="1" applyProtection="1">
      <alignment horizontal="right"/>
      <protection locked="0"/>
    </xf>
    <xf numFmtId="0" fontId="38" fillId="0" borderId="2" xfId="2" applyFont="1" applyBorder="1"/>
    <xf numFmtId="0" fontId="38" fillId="0" borderId="1" xfId="2" applyFont="1" applyBorder="1" applyAlignment="1">
      <alignment horizontal="center"/>
    </xf>
    <xf numFmtId="0" fontId="38" fillId="0" borderId="0" xfId="2" applyFont="1" applyAlignment="1">
      <alignment horizontal="center"/>
    </xf>
    <xf numFmtId="0" fontId="38" fillId="0" borderId="2" xfId="2" applyFont="1" applyBorder="1" applyAlignment="1">
      <alignment horizontal="center"/>
    </xf>
    <xf numFmtId="0" fontId="38" fillId="0" borderId="4" xfId="2" applyFont="1" applyBorder="1" applyAlignment="1" applyProtection="1">
      <alignment horizontal="center"/>
      <protection locked="0"/>
    </xf>
    <xf numFmtId="8" fontId="38" fillId="0" borderId="0" xfId="2" applyNumberFormat="1" applyFont="1" applyAlignment="1" applyProtection="1">
      <alignment horizontal="right"/>
      <protection locked="0"/>
    </xf>
    <xf numFmtId="6" fontId="38" fillId="0" borderId="2" xfId="2" applyNumberFormat="1" applyFont="1" applyBorder="1" applyAlignment="1">
      <alignment horizontal="center"/>
    </xf>
    <xf numFmtId="0" fontId="38" fillId="0" borderId="1" xfId="2" applyFont="1" applyBorder="1" applyAlignment="1">
      <alignment horizontal="left"/>
    </xf>
    <xf numFmtId="0" fontId="38" fillId="0" borderId="2" xfId="2" applyFont="1" applyBorder="1" applyAlignment="1">
      <alignment horizontal="left"/>
    </xf>
    <xf numFmtId="7" fontId="42" fillId="0" borderId="6" xfId="3" applyNumberFormat="1" applyFont="1" applyBorder="1" applyAlignment="1" applyProtection="1">
      <alignment horizontal="right" vertical="center"/>
      <protection locked="0"/>
    </xf>
    <xf numFmtId="0" fontId="1" fillId="0" borderId="4" xfId="0" applyFont="1" applyBorder="1" applyAlignment="1" applyProtection="1">
      <alignment horizontal="left"/>
      <protection locked="0"/>
    </xf>
    <xf numFmtId="0" fontId="38" fillId="0" borderId="0" xfId="2" applyFont="1" applyAlignment="1">
      <alignment horizontal="left"/>
    </xf>
    <xf numFmtId="7" fontId="42" fillId="0" borderId="0" xfId="3" applyNumberFormat="1" applyFont="1" applyBorder="1" applyAlignment="1" applyProtection="1">
      <alignment horizontal="right" vertical="center"/>
    </xf>
    <xf numFmtId="0" fontId="38" fillId="0" borderId="2" xfId="2" applyFont="1" applyBorder="1" applyAlignment="1">
      <alignment horizontal="center"/>
    </xf>
    <xf numFmtId="7" fontId="42" fillId="0" borderId="11" xfId="3" applyNumberFormat="1" applyFont="1" applyBorder="1" applyAlignment="1" applyProtection="1">
      <alignment horizontal="right" vertical="center"/>
      <protection locked="0"/>
    </xf>
    <xf numFmtId="7" fontId="42" fillId="0" borderId="7" xfId="3" applyNumberFormat="1" applyFont="1" applyBorder="1" applyAlignment="1" applyProtection="1">
      <alignment horizontal="right" vertical="center"/>
      <protection locked="0"/>
    </xf>
    <xf numFmtId="7" fontId="42" fillId="0" borderId="12" xfId="3" applyNumberFormat="1" applyFont="1" applyBorder="1" applyAlignment="1" applyProtection="1">
      <alignment horizontal="right" vertical="center"/>
      <protection locked="0"/>
    </xf>
    <xf numFmtId="0" fontId="38" fillId="0" borderId="0" xfId="2" applyFont="1" applyAlignment="1">
      <alignment horizontal="left" vertical="top"/>
    </xf>
    <xf numFmtId="0" fontId="38" fillId="9" borderId="4" xfId="2" applyFont="1" applyFill="1" applyBorder="1" applyAlignment="1" applyProtection="1">
      <alignment horizontal="left" vertical="center"/>
      <protection locked="0"/>
    </xf>
    <xf numFmtId="0" fontId="38" fillId="0" borderId="0" xfId="2" applyFont="1" applyAlignment="1" applyProtection="1">
      <alignment horizontal="center" vertical="center"/>
      <protection locked="0"/>
    </xf>
    <xf numFmtId="7" fontId="42" fillId="0" borderId="0" xfId="3" applyNumberFormat="1" applyFont="1" applyBorder="1" applyAlignment="1" applyProtection="1">
      <alignment horizontal="center" vertical="center"/>
    </xf>
    <xf numFmtId="0" fontId="52" fillId="0" borderId="0" xfId="2" applyFont="1" applyAlignment="1">
      <alignment horizontal="left"/>
    </xf>
    <xf numFmtId="165" fontId="53" fillId="0" borderId="0" xfId="1" applyNumberFormat="1" applyFont="1" applyFill="1" applyBorder="1" applyAlignment="1" applyProtection="1">
      <alignment horizontal="center"/>
    </xf>
    <xf numFmtId="171" fontId="53" fillId="0" borderId="0" xfId="1" applyNumberFormat="1" applyFont="1" applyFill="1" applyBorder="1" applyAlignment="1" applyProtection="1">
      <alignment horizontal="center"/>
    </xf>
    <xf numFmtId="0" fontId="38" fillId="0" borderId="0" xfId="2" applyFont="1" applyAlignment="1">
      <alignment vertical="top" wrapText="1"/>
    </xf>
    <xf numFmtId="0" fontId="36" fillId="0" borderId="0" xfId="2" applyFont="1"/>
    <xf numFmtId="5" fontId="49" fillId="3" borderId="39" xfId="1" applyNumberFormat="1" applyFont="1" applyFill="1" applyBorder="1" applyAlignment="1" applyProtection="1">
      <alignment horizontal="center" vertical="center"/>
    </xf>
    <xf numFmtId="5" fontId="49" fillId="3" borderId="40" xfId="1" applyNumberFormat="1" applyFont="1" applyFill="1" applyBorder="1" applyAlignment="1" applyProtection="1">
      <alignment horizontal="center" vertical="center"/>
    </xf>
    <xf numFmtId="5" fontId="49" fillId="3" borderId="41" xfId="1" applyNumberFormat="1" applyFont="1" applyFill="1" applyBorder="1" applyAlignment="1" applyProtection="1">
      <alignment horizontal="center" vertical="center"/>
    </xf>
    <xf numFmtId="0" fontId="53" fillId="0" borderId="0" xfId="2" applyFont="1" applyAlignment="1">
      <alignment horizontal="left"/>
    </xf>
    <xf numFmtId="0" fontId="55" fillId="0" borderId="0" xfId="2" applyFont="1" applyAlignment="1">
      <alignment horizontal="left" vertical="top" wrapText="1"/>
    </xf>
    <xf numFmtId="0" fontId="55" fillId="0" borderId="0" xfId="2" applyFont="1" applyAlignment="1">
      <alignment horizontal="left" vertical="top" wrapText="1"/>
    </xf>
    <xf numFmtId="171" fontId="56" fillId="0" borderId="0" xfId="1" applyNumberFormat="1" applyFont="1" applyFill="1" applyBorder="1" applyAlignment="1" applyProtection="1">
      <alignment horizontal="center"/>
    </xf>
    <xf numFmtId="5" fontId="49" fillId="3" borderId="49" xfId="1" applyNumberFormat="1" applyFont="1" applyFill="1" applyBorder="1" applyAlignment="1" applyProtection="1">
      <alignment horizontal="center" vertical="center"/>
    </xf>
    <xf numFmtId="5" fontId="49" fillId="3" borderId="0" xfId="1" applyNumberFormat="1" applyFont="1" applyFill="1" applyBorder="1" applyAlignment="1" applyProtection="1">
      <alignment horizontal="center" vertical="center"/>
    </xf>
    <xf numFmtId="5" fontId="49" fillId="3" borderId="45" xfId="1" applyNumberFormat="1" applyFont="1" applyFill="1" applyBorder="1" applyAlignment="1" applyProtection="1">
      <alignment horizontal="center" vertical="center"/>
    </xf>
    <xf numFmtId="0" fontId="53" fillId="0" borderId="1" xfId="2" applyFont="1" applyBorder="1" applyAlignment="1">
      <alignment horizontal="center"/>
    </xf>
    <xf numFmtId="49" fontId="57" fillId="0" borderId="0" xfId="2" applyNumberFormat="1" applyFont="1" applyAlignment="1">
      <alignment horizontal="left" vertical="top" wrapText="1"/>
    </xf>
    <xf numFmtId="5" fontId="49" fillId="3" borderId="42" xfId="1" applyNumberFormat="1" applyFont="1" applyFill="1" applyBorder="1" applyAlignment="1" applyProtection="1">
      <alignment horizontal="center" vertical="center"/>
    </xf>
    <xf numFmtId="5" fontId="49" fillId="3" borderId="43" xfId="1" applyNumberFormat="1" applyFont="1" applyFill="1" applyBorder="1" applyAlignment="1" applyProtection="1">
      <alignment horizontal="center" vertical="center"/>
    </xf>
    <xf numFmtId="5" fontId="49" fillId="3" borderId="44" xfId="1" applyNumberFormat="1" applyFont="1" applyFill="1" applyBorder="1" applyAlignment="1" applyProtection="1">
      <alignment horizontal="center" vertical="center"/>
    </xf>
    <xf numFmtId="0" fontId="38" fillId="0" borderId="11" xfId="2" applyFont="1" applyBorder="1" applyAlignment="1" applyProtection="1">
      <alignment horizontal="left" vertical="top" wrapText="1"/>
      <protection locked="0"/>
    </xf>
    <xf numFmtId="0" fontId="38" fillId="0" borderId="7" xfId="2" applyFont="1" applyBorder="1" applyAlignment="1" applyProtection="1">
      <alignment horizontal="left" vertical="top" wrapText="1"/>
      <protection locked="0"/>
    </xf>
    <xf numFmtId="0" fontId="38" fillId="0" borderId="12" xfId="2" applyFont="1" applyBorder="1" applyAlignment="1" applyProtection="1">
      <alignment horizontal="left" vertical="top" wrapText="1"/>
      <protection locked="0"/>
    </xf>
    <xf numFmtId="0" fontId="53" fillId="0" borderId="2" xfId="2" applyFont="1" applyBorder="1" applyAlignment="1">
      <alignment horizontal="center"/>
    </xf>
    <xf numFmtId="0" fontId="38" fillId="0" borderId="3" xfId="2" applyFont="1" applyBorder="1" applyAlignment="1">
      <alignment horizontal="center"/>
    </xf>
    <xf numFmtId="49" fontId="46" fillId="0" borderId="4" xfId="2" applyNumberFormat="1" applyFont="1" applyBorder="1" applyAlignment="1">
      <alignment horizontal="left" vertical="top" wrapText="1"/>
    </xf>
    <xf numFmtId="0" fontId="1" fillId="0" borderId="4" xfId="0" applyFont="1" applyBorder="1"/>
    <xf numFmtId="165" fontId="38" fillId="0" borderId="4" xfId="2" applyNumberFormat="1" applyFont="1" applyBorder="1" applyAlignment="1">
      <alignment vertical="center"/>
    </xf>
    <xf numFmtId="0" fontId="33" fillId="0" borderId="4" xfId="2" applyFont="1" applyBorder="1"/>
    <xf numFmtId="0" fontId="38" fillId="0" borderId="4" xfId="2" applyFont="1" applyBorder="1" applyAlignment="1">
      <alignment horizontal="left" vertical="top" wrapText="1"/>
    </xf>
    <xf numFmtId="0" fontId="33" fillId="0" borderId="5" xfId="2" applyFont="1" applyBorder="1"/>
    <xf numFmtId="0" fontId="34" fillId="7" borderId="47" xfId="2" applyFont="1" applyFill="1" applyBorder="1"/>
    <xf numFmtId="0" fontId="38" fillId="0" borderId="1" xfId="2" applyFont="1" applyBorder="1" applyAlignment="1">
      <alignment horizontal="center"/>
    </xf>
    <xf numFmtId="49" fontId="46" fillId="0" borderId="0" xfId="2" applyNumberFormat="1" applyFont="1" applyAlignment="1">
      <alignment horizontal="left" vertical="top" wrapText="1"/>
    </xf>
    <xf numFmtId="165" fontId="38" fillId="0" borderId="0" xfId="2" applyNumberFormat="1" applyFont="1" applyAlignment="1">
      <alignment vertical="center"/>
    </xf>
    <xf numFmtId="0" fontId="38" fillId="0" borderId="0" xfId="2" applyFont="1" applyAlignment="1">
      <alignment horizontal="left" vertical="top" wrapText="1"/>
    </xf>
    <xf numFmtId="0" fontId="33" fillId="0" borderId="2" xfId="2" applyFont="1" applyBorder="1"/>
    <xf numFmtId="49" fontId="50" fillId="0" borderId="0" xfId="2" applyNumberFormat="1" applyFont="1" applyAlignment="1">
      <alignment horizontal="center" vertical="top" wrapText="1"/>
    </xf>
    <xf numFmtId="0" fontId="36" fillId="0" borderId="1" xfId="2" applyFont="1" applyBorder="1" applyAlignment="1">
      <alignment horizontal="center"/>
    </xf>
    <xf numFmtId="49" fontId="50" fillId="0" borderId="4" xfId="2" applyNumberFormat="1" applyFont="1" applyBorder="1" applyAlignment="1">
      <alignment horizontal="left" vertical="top"/>
    </xf>
    <xf numFmtId="49" fontId="50" fillId="0" borderId="0" xfId="2" applyNumberFormat="1" applyFont="1" applyAlignment="1">
      <alignment horizontal="center" vertical="top" wrapText="1"/>
    </xf>
    <xf numFmtId="0" fontId="50" fillId="3" borderId="6" xfId="2" applyFont="1" applyFill="1" applyBorder="1" applyAlignment="1">
      <alignment horizontal="center" vertical="top" wrapText="1"/>
    </xf>
    <xf numFmtId="49" fontId="50" fillId="0" borderId="4" xfId="2" applyNumberFormat="1" applyFont="1" applyBorder="1" applyAlignment="1">
      <alignment horizontal="left" vertical="top" wrapText="1"/>
    </xf>
    <xf numFmtId="49" fontId="50" fillId="0" borderId="0" xfId="2" applyNumberFormat="1" applyFont="1" applyAlignment="1">
      <alignment vertical="top" wrapText="1"/>
    </xf>
    <xf numFmtId="49" fontId="50" fillId="0" borderId="2" xfId="2" applyNumberFormat="1" applyFont="1" applyBorder="1" applyAlignment="1">
      <alignment vertical="top" wrapText="1"/>
    </xf>
    <xf numFmtId="0" fontId="50" fillId="3" borderId="11" xfId="2" applyFont="1" applyFill="1" applyBorder="1" applyAlignment="1">
      <alignment horizontal="center" vertical="top" wrapText="1"/>
    </xf>
    <xf numFmtId="0" fontId="50" fillId="3" borderId="7" xfId="2" applyFont="1" applyFill="1" applyBorder="1" applyAlignment="1">
      <alignment horizontal="center" vertical="top" wrapText="1"/>
    </xf>
    <xf numFmtId="0" fontId="50" fillId="3" borderId="12" xfId="2" applyFont="1" applyFill="1" applyBorder="1" applyAlignment="1">
      <alignment horizontal="center" vertical="top" wrapText="1"/>
    </xf>
    <xf numFmtId="0" fontId="49" fillId="0" borderId="2" xfId="2" applyFont="1" applyBorder="1"/>
    <xf numFmtId="0" fontId="49" fillId="0" borderId="0" xfId="2" applyFont="1"/>
    <xf numFmtId="49" fontId="58" fillId="0" borderId="0" xfId="2" applyNumberFormat="1" applyFont="1" applyAlignment="1">
      <alignment horizontal="center" vertical="top" wrapText="1"/>
    </xf>
    <xf numFmtId="49" fontId="42" fillId="0" borderId="0" xfId="2" applyNumberFormat="1" applyFont="1" applyAlignment="1">
      <alignment horizontal="left" vertical="top"/>
    </xf>
    <xf numFmtId="49" fontId="38" fillId="0" borderId="6" xfId="2" applyNumberFormat="1" applyFont="1" applyBorder="1" applyAlignment="1" applyProtection="1">
      <alignment horizontal="center" vertical="top" wrapText="1"/>
      <protection locked="0"/>
    </xf>
    <xf numFmtId="0" fontId="38" fillId="0" borderId="6" xfId="2" applyFont="1" applyBorder="1" applyAlignment="1" applyProtection="1">
      <alignment horizontal="center" vertical="top" wrapText="1"/>
      <protection locked="0"/>
    </xf>
    <xf numFmtId="0" fontId="38" fillId="0" borderId="11" xfId="2" applyFont="1" applyBorder="1" applyAlignment="1" applyProtection="1">
      <alignment horizontal="center" vertical="top" wrapText="1"/>
      <protection locked="0"/>
    </xf>
    <xf numFmtId="0" fontId="38" fillId="0" borderId="7" xfId="2" applyFont="1" applyBorder="1" applyAlignment="1" applyProtection="1">
      <alignment horizontal="center" vertical="top" wrapText="1"/>
      <protection locked="0"/>
    </xf>
    <xf numFmtId="0" fontId="38" fillId="0" borderId="12" xfId="2" applyFont="1" applyBorder="1" applyAlignment="1" applyProtection="1">
      <alignment horizontal="center" vertical="top" wrapText="1"/>
      <protection locked="0"/>
    </xf>
    <xf numFmtId="49" fontId="42" fillId="0" borderId="0" xfId="2" applyNumberFormat="1" applyFont="1" applyAlignment="1">
      <alignment horizontal="left" vertical="top"/>
    </xf>
    <xf numFmtId="0" fontId="35" fillId="0" borderId="0" xfId="2" applyFont="1" applyAlignment="1">
      <alignment vertical="center" wrapText="1"/>
    </xf>
    <xf numFmtId="49" fontId="59" fillId="0" borderId="0" xfId="2" applyNumberFormat="1" applyFont="1"/>
    <xf numFmtId="0" fontId="33" fillId="0" borderId="4" xfId="2" applyFont="1" applyBorder="1" applyAlignment="1" applyProtection="1">
      <alignment horizontal="center"/>
      <protection locked="0"/>
    </xf>
    <xf numFmtId="14" fontId="38" fillId="0" borderId="4" xfId="2" applyNumberFormat="1" applyFont="1" applyBorder="1" applyAlignment="1" applyProtection="1">
      <alignment horizontal="center"/>
      <protection locked="0"/>
    </xf>
    <xf numFmtId="49" fontId="36" fillId="0" borderId="0" xfId="2" applyNumberFormat="1" applyFont="1" applyAlignment="1">
      <alignment horizontal="center"/>
    </xf>
    <xf numFmtId="0" fontId="35" fillId="0" borderId="0" xfId="2" applyFont="1" applyAlignment="1">
      <alignment horizontal="center"/>
    </xf>
    <xf numFmtId="0" fontId="60" fillId="0" borderId="0" xfId="2" applyFont="1"/>
    <xf numFmtId="0" fontId="60" fillId="0" borderId="0" xfId="2" applyFont="1" applyAlignment="1">
      <alignment horizontal="center"/>
    </xf>
    <xf numFmtId="0" fontId="35" fillId="0" borderId="0" xfId="2" applyFont="1" applyAlignment="1">
      <alignment vertical="top" wrapText="1"/>
    </xf>
    <xf numFmtId="0" fontId="33" fillId="0" borderId="0" xfId="2" applyFont="1" applyAlignment="1">
      <alignment vertical="top"/>
    </xf>
    <xf numFmtId="0" fontId="1" fillId="0" borderId="0" xfId="0" applyFont="1" applyAlignment="1">
      <alignment vertical="top"/>
    </xf>
    <xf numFmtId="0" fontId="35" fillId="0" borderId="0" xfId="2" applyFont="1" applyAlignment="1">
      <alignment horizontal="left" vertical="center" wrapText="1"/>
    </xf>
    <xf numFmtId="49" fontId="38" fillId="0" borderId="4" xfId="2" applyNumberFormat="1" applyFont="1" applyBorder="1" applyAlignment="1" applyProtection="1">
      <alignment horizontal="center"/>
      <protection locked="0"/>
    </xf>
    <xf numFmtId="49" fontId="61" fillId="0" borderId="0" xfId="2" applyNumberFormat="1" applyFont="1" applyAlignment="1">
      <alignment horizontal="center"/>
    </xf>
    <xf numFmtId="14" fontId="38" fillId="0" borderId="4" xfId="2" applyNumberFormat="1" applyFont="1" applyBorder="1" applyAlignment="1" applyProtection="1">
      <alignment horizontal="left"/>
      <protection locked="0"/>
    </xf>
    <xf numFmtId="49" fontId="38" fillId="0" borderId="0" xfId="2" applyNumberFormat="1" applyFont="1" applyAlignment="1">
      <alignment horizontal="center"/>
    </xf>
    <xf numFmtId="0" fontId="35" fillId="0" borderId="8" xfId="2" applyFont="1" applyBorder="1" applyAlignment="1">
      <alignment horizontal="center"/>
    </xf>
    <xf numFmtId="0" fontId="59" fillId="0" borderId="0" xfId="2" applyFont="1"/>
    <xf numFmtId="49" fontId="38" fillId="0" borderId="0" xfId="2" applyNumberFormat="1" applyFont="1" applyAlignment="1" applyProtection="1">
      <alignment horizontal="center"/>
      <protection locked="0"/>
    </xf>
    <xf numFmtId="0" fontId="61" fillId="0" borderId="0" xfId="2" applyFont="1"/>
    <xf numFmtId="14" fontId="38" fillId="0" borderId="0" xfId="2" applyNumberFormat="1" applyFont="1" applyAlignment="1" applyProtection="1">
      <alignment horizontal="left"/>
      <protection locked="0"/>
    </xf>
    <xf numFmtId="0" fontId="38" fillId="0" borderId="0" xfId="2" applyFont="1" applyAlignment="1" applyProtection="1">
      <alignment horizontal="left"/>
      <protection locked="0"/>
    </xf>
    <xf numFmtId="0" fontId="38" fillId="0" borderId="0" xfId="2" applyFont="1" applyAlignment="1" applyProtection="1">
      <alignment horizontal="center"/>
      <protection locked="0"/>
    </xf>
    <xf numFmtId="14" fontId="61" fillId="0" borderId="0" xfId="2" applyNumberFormat="1" applyFont="1" applyAlignment="1" applyProtection="1">
      <alignment horizontal="left"/>
      <protection locked="0"/>
    </xf>
    <xf numFmtId="0" fontId="38" fillId="0" borderId="4" xfId="2" applyFont="1" applyBorder="1" applyAlignment="1" applyProtection="1">
      <alignment horizontal="left"/>
      <protection locked="0"/>
    </xf>
    <xf numFmtId="14" fontId="61" fillId="0" borderId="4" xfId="2" applyNumberFormat="1" applyFont="1" applyBorder="1" applyAlignment="1" applyProtection="1">
      <alignment horizontal="left"/>
      <protection locked="0"/>
    </xf>
    <xf numFmtId="49" fontId="38" fillId="0" borderId="0" xfId="2" applyNumberFormat="1" applyFont="1"/>
    <xf numFmtId="0" fontId="62" fillId="0" borderId="0" xfId="2" applyFont="1"/>
  </cellXfs>
  <cellStyles count="6">
    <cellStyle name="Currency" xfId="1" builtinId="4"/>
    <cellStyle name="Currency 2" xfId="3" xr:uid="{00000000-0005-0000-0000-000001000000}"/>
    <cellStyle name="Normal" xfId="0" builtinId="0"/>
    <cellStyle name="Normal 2" xfId="2" xr:uid="{00000000-0005-0000-0000-000004000000}"/>
    <cellStyle name="Percent" xfId="5" builtinId="5"/>
    <cellStyle name="Percent 2" xfId="4" xr:uid="{00000000-0005-0000-0000-00000500000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5443</xdr:rowOff>
    </xdr:from>
    <xdr:to>
      <xdr:col>8</xdr:col>
      <xdr:colOff>95250</xdr:colOff>
      <xdr:row>0</xdr:row>
      <xdr:rowOff>495038</xdr:rowOff>
    </xdr:to>
    <xdr:pic>
      <xdr:nvPicPr>
        <xdr:cNvPr id="3" name="Picture 2" descr="Text&#10;&#10;Description automatically generated">
          <a:extLst>
            <a:ext uri="{FF2B5EF4-FFF2-40B4-BE49-F238E27FC236}">
              <a16:creationId xmlns:a16="http://schemas.microsoft.com/office/drawing/2014/main" id="{8E7D5C64-A63F-46B2-8DBD-5B8553A4D4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41" t="19842" r="5366" b="20630"/>
        <a:stretch/>
      </xdr:blipFill>
      <xdr:spPr>
        <a:xfrm>
          <a:off x="0" y="5443"/>
          <a:ext cx="1956707" cy="4848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9"/>
  <sheetViews>
    <sheetView showGridLines="0" tabSelected="1" view="pageLayout" zoomScaleNormal="100" zoomScaleSheetLayoutView="110" workbookViewId="0">
      <selection activeCell="C109" sqref="C109"/>
    </sheetView>
  </sheetViews>
  <sheetFormatPr defaultColWidth="9.1328125" defaultRowHeight="14.25" x14ac:dyDescent="0.45"/>
  <cols>
    <col min="1" max="1" width="1.1328125" style="254" customWidth="1"/>
    <col min="2" max="2" width="2" style="254" customWidth="1"/>
    <col min="3" max="3" width="3.59765625" style="254" customWidth="1"/>
    <col min="4" max="4" width="2.59765625" style="254" customWidth="1"/>
    <col min="5" max="5" width="3" style="254" customWidth="1"/>
    <col min="6" max="6" width="4.1328125" style="254" customWidth="1"/>
    <col min="7" max="7" width="1.3984375" style="254" customWidth="1"/>
    <col min="8" max="8" width="8.265625" style="254" customWidth="1"/>
    <col min="9" max="9" width="1.73046875" style="254" customWidth="1"/>
    <col min="10" max="10" width="2.3984375" style="254" customWidth="1"/>
    <col min="11" max="11" width="2.86328125" style="254" customWidth="1"/>
    <col min="12" max="12" width="2" style="254" customWidth="1"/>
    <col min="13" max="13" width="3.265625" style="254" customWidth="1"/>
    <col min="14" max="14" width="2" style="254" customWidth="1"/>
    <col min="15" max="15" width="2.59765625" style="254" customWidth="1"/>
    <col min="16" max="16" width="1.59765625" style="254" customWidth="1"/>
    <col min="17" max="17" width="4.3984375" style="254" customWidth="1"/>
    <col min="18" max="18" width="3.1328125" style="254" customWidth="1"/>
    <col min="19" max="19" width="7.59765625" style="254" customWidth="1"/>
    <col min="20" max="20" width="2.59765625" style="254" customWidth="1"/>
    <col min="21" max="21" width="2.73046875" style="254" customWidth="1"/>
    <col min="22" max="22" width="3.73046875" style="254" customWidth="1"/>
    <col min="23" max="23" width="2.265625" style="254" customWidth="1"/>
    <col min="24" max="24" width="2.73046875" style="254" customWidth="1"/>
    <col min="25" max="25" width="1.59765625" style="254" customWidth="1"/>
    <col min="26" max="26" width="2.59765625" style="254" customWidth="1"/>
    <col min="27" max="27" width="2" style="254" customWidth="1"/>
    <col min="28" max="28" width="1.3984375" style="254" customWidth="1"/>
    <col min="29" max="29" width="2" style="254" customWidth="1"/>
    <col min="30" max="30" width="4.265625" style="254" customWidth="1"/>
    <col min="31" max="31" width="4.73046875" style="254" customWidth="1"/>
    <col min="32" max="32" width="1.86328125" style="254" customWidth="1"/>
    <col min="33" max="33" width="1.1328125" style="254" customWidth="1"/>
    <col min="34" max="16384" width="9.1328125" style="254"/>
  </cols>
  <sheetData>
    <row r="1" spans="1:38" ht="41.25" customHeight="1" x14ac:dyDescent="0.5">
      <c r="A1" s="252"/>
      <c r="B1" s="252"/>
      <c r="C1" s="252"/>
      <c r="D1" s="252"/>
      <c r="E1" s="252"/>
      <c r="F1" s="252"/>
      <c r="G1" s="252"/>
      <c r="H1" s="252"/>
      <c r="I1" s="252"/>
      <c r="J1" s="250" t="s">
        <v>265</v>
      </c>
      <c r="K1" s="251"/>
      <c r="L1" s="251"/>
      <c r="M1" s="251"/>
      <c r="N1" s="251"/>
      <c r="O1" s="251"/>
      <c r="P1" s="251"/>
      <c r="Q1" s="251"/>
      <c r="R1" s="251"/>
      <c r="S1" s="251"/>
      <c r="T1" s="251"/>
      <c r="U1" s="251"/>
      <c r="V1" s="251"/>
      <c r="W1" s="251"/>
      <c r="X1" s="251"/>
      <c r="Y1" s="251"/>
      <c r="Z1" s="251"/>
      <c r="AA1" s="251"/>
      <c r="AB1" s="251"/>
      <c r="AC1" s="251"/>
      <c r="AD1" s="251"/>
      <c r="AE1" s="251"/>
      <c r="AF1" s="251"/>
      <c r="AG1" s="253"/>
    </row>
    <row r="2" spans="1:38" x14ac:dyDescent="0.45">
      <c r="A2" s="255" t="s">
        <v>0</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7"/>
      <c r="AG2" s="253"/>
    </row>
    <row r="3" spans="1:38" ht="3" customHeight="1" x14ac:dyDescent="0.45">
      <c r="A3" s="258"/>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60"/>
      <c r="AG3" s="261"/>
    </row>
    <row r="4" spans="1:38" ht="13.5" customHeight="1" x14ac:dyDescent="0.45">
      <c r="A4" s="262" t="s">
        <v>1</v>
      </c>
      <c r="B4" s="263"/>
      <c r="C4" s="263"/>
      <c r="D4" s="263"/>
      <c r="E4" s="263"/>
      <c r="F4" s="263"/>
      <c r="G4" s="264"/>
      <c r="H4" s="264"/>
      <c r="I4" s="264"/>
      <c r="J4" s="264"/>
      <c r="K4" s="264"/>
      <c r="L4" s="264"/>
      <c r="M4" s="264"/>
      <c r="N4" s="264"/>
      <c r="O4" s="264"/>
      <c r="P4" s="264"/>
      <c r="Q4" s="264"/>
      <c r="R4" s="264"/>
      <c r="S4" s="264"/>
      <c r="T4" s="264"/>
      <c r="U4" s="264"/>
      <c r="V4" s="264"/>
      <c r="W4" s="264"/>
      <c r="X4" s="265"/>
      <c r="Y4" s="266" t="s">
        <v>2</v>
      </c>
      <c r="Z4" s="266"/>
      <c r="AA4" s="266"/>
      <c r="AB4" s="266"/>
      <c r="AC4" s="267"/>
      <c r="AD4" s="268"/>
      <c r="AE4" s="268"/>
      <c r="AF4" s="269"/>
      <c r="AG4" s="253"/>
    </row>
    <row r="5" spans="1:38" ht="3" customHeight="1" x14ac:dyDescent="0.45">
      <c r="A5" s="270"/>
      <c r="B5" s="271"/>
      <c r="C5" s="271"/>
      <c r="D5" s="271"/>
      <c r="E5" s="271"/>
      <c r="F5" s="271"/>
      <c r="G5" s="272"/>
      <c r="H5" s="272"/>
      <c r="I5" s="272"/>
      <c r="J5" s="272"/>
      <c r="K5" s="272"/>
      <c r="L5" s="272"/>
      <c r="M5" s="272"/>
      <c r="N5" s="272"/>
      <c r="O5" s="272"/>
      <c r="P5" s="272"/>
      <c r="Q5" s="272"/>
      <c r="R5" s="272"/>
      <c r="S5" s="272"/>
      <c r="T5" s="272"/>
      <c r="U5" s="272"/>
      <c r="V5" s="272"/>
      <c r="W5" s="272"/>
      <c r="X5" s="267"/>
      <c r="Y5" s="273"/>
      <c r="Z5" s="273"/>
      <c r="AA5" s="267"/>
      <c r="AB5" s="274"/>
      <c r="AC5" s="274"/>
      <c r="AD5" s="274"/>
      <c r="AE5" s="274"/>
      <c r="AF5" s="275"/>
      <c r="AG5" s="253"/>
    </row>
    <row r="6" spans="1:38" ht="15" customHeight="1" x14ac:dyDescent="0.45">
      <c r="A6" s="276" t="s">
        <v>3</v>
      </c>
      <c r="B6" s="277"/>
      <c r="C6" s="277"/>
      <c r="D6" s="277"/>
      <c r="E6" s="277"/>
      <c r="F6" s="277"/>
      <c r="G6" s="278" t="str">
        <f>IF(I12=0,"",I12)</f>
        <v/>
      </c>
      <c r="H6" s="278"/>
      <c r="I6" s="278"/>
      <c r="J6" s="278"/>
      <c r="K6" s="278"/>
      <c r="L6" s="278"/>
      <c r="M6" s="278"/>
      <c r="N6" s="278"/>
      <c r="O6" s="278"/>
      <c r="P6" s="278"/>
      <c r="Q6" s="278"/>
      <c r="R6" s="279" t="s">
        <v>206</v>
      </c>
      <c r="S6" s="279"/>
      <c r="T6" s="279"/>
      <c r="U6" s="279"/>
      <c r="V6" s="279"/>
      <c r="W6" s="279"/>
      <c r="X6" s="279"/>
      <c r="Y6" s="280"/>
      <c r="Z6" s="280"/>
      <c r="AA6" s="280"/>
      <c r="AB6" s="280"/>
      <c r="AC6" s="280"/>
      <c r="AD6" s="280"/>
      <c r="AE6" s="280"/>
      <c r="AF6" s="281"/>
      <c r="AG6" s="253"/>
    </row>
    <row r="7" spans="1:38" ht="3" customHeight="1" x14ac:dyDescent="0.45">
      <c r="A7" s="282"/>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4"/>
      <c r="AB7" s="284"/>
      <c r="AC7" s="284"/>
      <c r="AD7" s="284"/>
      <c r="AE7" s="284"/>
      <c r="AF7" s="285"/>
      <c r="AG7" s="253"/>
    </row>
    <row r="8" spans="1:38" ht="14.25" customHeight="1" x14ac:dyDescent="0.45">
      <c r="A8" s="286" t="s">
        <v>7</v>
      </c>
      <c r="B8" s="287"/>
      <c r="C8" s="287"/>
      <c r="D8" s="287"/>
      <c r="E8" s="287"/>
      <c r="F8" s="287"/>
      <c r="G8" s="287"/>
      <c r="H8" s="288"/>
      <c r="I8" s="289"/>
      <c r="J8" s="290" t="s">
        <v>4</v>
      </c>
      <c r="K8" s="290"/>
      <c r="L8" s="290"/>
      <c r="M8" s="290"/>
      <c r="N8" s="290"/>
      <c r="O8" s="291"/>
      <c r="P8" s="291"/>
      <c r="Q8" s="291"/>
      <c r="R8" s="292" t="s">
        <v>5</v>
      </c>
      <c r="S8" s="292"/>
      <c r="T8" s="293"/>
      <c r="U8" s="293"/>
      <c r="V8" s="293"/>
      <c r="W8" s="293"/>
      <c r="X8" s="294" t="s">
        <v>208</v>
      </c>
      <c r="Y8" s="294"/>
      <c r="Z8" s="294"/>
      <c r="AA8" s="294"/>
      <c r="AB8" s="294"/>
      <c r="AC8" s="294"/>
      <c r="AD8" s="291"/>
      <c r="AE8" s="291"/>
      <c r="AF8" s="295"/>
      <c r="AG8" s="296"/>
    </row>
    <row r="9" spans="1:38" ht="3" customHeight="1" x14ac:dyDescent="0.45">
      <c r="A9" s="282"/>
      <c r="B9" s="283"/>
      <c r="C9" s="283"/>
      <c r="D9" s="283"/>
      <c r="E9" s="283"/>
      <c r="F9" s="283"/>
      <c r="G9" s="283"/>
      <c r="H9" s="283"/>
      <c r="I9" s="283"/>
      <c r="J9" s="283"/>
      <c r="K9" s="283"/>
      <c r="L9" s="283"/>
      <c r="M9" s="283"/>
      <c r="N9" s="283"/>
      <c r="O9" s="283"/>
      <c r="P9" s="283"/>
      <c r="Q9" s="283"/>
      <c r="R9" s="283"/>
      <c r="S9" s="283"/>
      <c r="T9" s="283"/>
      <c r="V9" s="297" t="s">
        <v>6</v>
      </c>
      <c r="W9" s="297"/>
      <c r="X9" s="297"/>
      <c r="Y9" s="297"/>
      <c r="Z9" s="297"/>
      <c r="AA9" s="297"/>
      <c r="AB9" s="297"/>
      <c r="AC9" s="298"/>
      <c r="AD9" s="283"/>
      <c r="AE9" s="283"/>
      <c r="AF9" s="285"/>
      <c r="AG9" s="299"/>
    </row>
    <row r="10" spans="1:38" x14ac:dyDescent="0.45">
      <c r="A10" s="300" t="s">
        <v>8</v>
      </c>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2"/>
      <c r="AG10" s="253"/>
    </row>
    <row r="11" spans="1:38" ht="29.35" customHeight="1" thickBot="1" x14ac:dyDescent="0.5">
      <c r="A11" s="303" t="s">
        <v>9</v>
      </c>
      <c r="B11" s="303"/>
      <c r="C11" s="304" t="s">
        <v>10</v>
      </c>
      <c r="D11" s="305"/>
      <c r="E11" s="305"/>
      <c r="F11" s="305"/>
      <c r="G11" s="305"/>
      <c r="H11" s="305"/>
      <c r="I11" s="306" t="s">
        <v>11</v>
      </c>
      <c r="J11" s="307"/>
      <c r="K11" s="307"/>
      <c r="L11" s="307"/>
      <c r="M11" s="307"/>
      <c r="N11" s="307"/>
      <c r="O11" s="307"/>
      <c r="P11" s="307"/>
      <c r="Q11" s="308"/>
      <c r="R11" s="306" t="s">
        <v>12</v>
      </c>
      <c r="S11" s="308"/>
      <c r="T11" s="309" t="s">
        <v>13</v>
      </c>
      <c r="U11" s="310"/>
      <c r="V11" s="311" t="s">
        <v>266</v>
      </c>
      <c r="W11" s="312"/>
      <c r="X11" s="312"/>
      <c r="Y11" s="313"/>
      <c r="Z11" s="314" t="s">
        <v>207</v>
      </c>
      <c r="AA11" s="315"/>
      <c r="AB11" s="315"/>
      <c r="AC11" s="315"/>
      <c r="AD11" s="316"/>
      <c r="AE11" s="309" t="s">
        <v>14</v>
      </c>
      <c r="AF11" s="310"/>
      <c r="AG11" s="261"/>
    </row>
    <row r="12" spans="1:38" ht="13.5" customHeight="1" thickTop="1" x14ac:dyDescent="0.45">
      <c r="A12" s="317" t="s">
        <v>15</v>
      </c>
      <c r="B12" s="318"/>
      <c r="C12" s="319"/>
      <c r="D12" s="320"/>
      <c r="E12" s="320"/>
      <c r="F12" s="320"/>
      <c r="G12" s="320"/>
      <c r="H12" s="320"/>
      <c r="I12" s="319"/>
      <c r="J12" s="320"/>
      <c r="K12" s="320"/>
      <c r="L12" s="320"/>
      <c r="M12" s="320"/>
      <c r="N12" s="320"/>
      <c r="O12" s="320"/>
      <c r="P12" s="320"/>
      <c r="Q12" s="321"/>
      <c r="R12" s="322"/>
      <c r="S12" s="323"/>
      <c r="T12" s="324" t="s">
        <v>16</v>
      </c>
      <c r="U12" s="325"/>
      <c r="V12" s="326"/>
      <c r="W12" s="327"/>
      <c r="X12" s="327"/>
      <c r="Y12" s="328"/>
      <c r="Z12" s="329"/>
      <c r="AA12" s="330"/>
      <c r="AB12" s="330"/>
      <c r="AC12" s="330"/>
      <c r="AD12" s="331"/>
      <c r="AE12" s="332"/>
      <c r="AF12" s="323"/>
      <c r="AG12" s="261"/>
    </row>
    <row r="13" spans="1:38" ht="13.5" customHeight="1" x14ac:dyDescent="0.45">
      <c r="A13" s="333" t="s">
        <v>17</v>
      </c>
      <c r="B13" s="334"/>
      <c r="C13" s="335"/>
      <c r="D13" s="336"/>
      <c r="E13" s="336"/>
      <c r="F13" s="336"/>
      <c r="G13" s="336"/>
      <c r="H13" s="336"/>
      <c r="I13" s="335"/>
      <c r="J13" s="336"/>
      <c r="K13" s="336"/>
      <c r="L13" s="336"/>
      <c r="M13" s="336"/>
      <c r="N13" s="336"/>
      <c r="O13" s="336"/>
      <c r="P13" s="336"/>
      <c r="Q13" s="337"/>
      <c r="R13" s="338"/>
      <c r="S13" s="339"/>
      <c r="T13" s="340"/>
      <c r="U13" s="341"/>
      <c r="V13" s="342"/>
      <c r="W13" s="342"/>
      <c r="X13" s="342"/>
      <c r="Y13" s="342"/>
      <c r="Z13" s="343"/>
      <c r="AA13" s="344"/>
      <c r="AB13" s="344"/>
      <c r="AC13" s="344"/>
      <c r="AD13" s="345"/>
      <c r="AE13" s="346"/>
      <c r="AF13" s="347"/>
      <c r="AG13" s="261"/>
      <c r="AL13" s="348"/>
    </row>
    <row r="14" spans="1:38" ht="13.5" customHeight="1" x14ac:dyDescent="0.45">
      <c r="A14" s="333" t="s">
        <v>18</v>
      </c>
      <c r="B14" s="334"/>
      <c r="C14" s="335"/>
      <c r="D14" s="336"/>
      <c r="E14" s="336"/>
      <c r="F14" s="336"/>
      <c r="G14" s="336"/>
      <c r="H14" s="336"/>
      <c r="I14" s="335"/>
      <c r="J14" s="336"/>
      <c r="K14" s="336"/>
      <c r="L14" s="336"/>
      <c r="M14" s="336"/>
      <c r="N14" s="336"/>
      <c r="O14" s="336"/>
      <c r="P14" s="336"/>
      <c r="Q14" s="337"/>
      <c r="R14" s="338"/>
      <c r="S14" s="339"/>
      <c r="T14" s="340"/>
      <c r="U14" s="341"/>
      <c r="V14" s="342"/>
      <c r="W14" s="342"/>
      <c r="X14" s="342"/>
      <c r="Y14" s="342"/>
      <c r="Z14" s="343"/>
      <c r="AA14" s="344"/>
      <c r="AB14" s="344"/>
      <c r="AC14" s="344"/>
      <c r="AD14" s="345"/>
      <c r="AE14" s="346"/>
      <c r="AF14" s="347"/>
      <c r="AG14" s="261"/>
    </row>
    <row r="15" spans="1:38" ht="13.5" customHeight="1" x14ac:dyDescent="0.45">
      <c r="A15" s="333" t="s">
        <v>19</v>
      </c>
      <c r="B15" s="334"/>
      <c r="C15" s="335"/>
      <c r="D15" s="336"/>
      <c r="E15" s="336"/>
      <c r="F15" s="336"/>
      <c r="G15" s="336"/>
      <c r="H15" s="336"/>
      <c r="I15" s="335"/>
      <c r="J15" s="336"/>
      <c r="K15" s="336"/>
      <c r="L15" s="336"/>
      <c r="M15" s="336"/>
      <c r="N15" s="336"/>
      <c r="O15" s="336"/>
      <c r="P15" s="336"/>
      <c r="Q15" s="337"/>
      <c r="R15" s="338"/>
      <c r="S15" s="339"/>
      <c r="T15" s="340"/>
      <c r="U15" s="341"/>
      <c r="V15" s="342"/>
      <c r="W15" s="342"/>
      <c r="X15" s="342"/>
      <c r="Y15" s="342"/>
      <c r="Z15" s="343"/>
      <c r="AA15" s="344"/>
      <c r="AB15" s="344"/>
      <c r="AC15" s="344"/>
      <c r="AD15" s="345"/>
      <c r="AE15" s="346"/>
      <c r="AF15" s="347"/>
      <c r="AG15" s="261"/>
    </row>
    <row r="16" spans="1:38" ht="13.5" customHeight="1" x14ac:dyDescent="0.45">
      <c r="A16" s="349">
        <v>5</v>
      </c>
      <c r="B16" s="350"/>
      <c r="C16" s="351"/>
      <c r="D16" s="352"/>
      <c r="E16" s="352"/>
      <c r="F16" s="352"/>
      <c r="G16" s="352"/>
      <c r="H16" s="352"/>
      <c r="I16" s="351"/>
      <c r="J16" s="352"/>
      <c r="K16" s="352"/>
      <c r="L16" s="352"/>
      <c r="M16" s="352"/>
      <c r="N16" s="352"/>
      <c r="O16" s="352"/>
      <c r="P16" s="352"/>
      <c r="Q16" s="353"/>
      <c r="R16" s="354"/>
      <c r="S16" s="355"/>
      <c r="T16" s="356"/>
      <c r="U16" s="357"/>
      <c r="V16" s="342"/>
      <c r="W16" s="342"/>
      <c r="X16" s="342"/>
      <c r="Y16" s="342"/>
      <c r="Z16" s="343"/>
      <c r="AA16" s="344"/>
      <c r="AB16" s="344"/>
      <c r="AC16" s="344"/>
      <c r="AD16" s="345"/>
      <c r="AE16" s="358"/>
      <c r="AF16" s="359"/>
      <c r="AG16" s="261"/>
    </row>
    <row r="17" spans="1:33" ht="13.5" customHeight="1" x14ac:dyDescent="0.45">
      <c r="A17" s="349">
        <v>6</v>
      </c>
      <c r="B17" s="350"/>
      <c r="C17" s="351"/>
      <c r="D17" s="352"/>
      <c r="E17" s="352"/>
      <c r="F17" s="352"/>
      <c r="G17" s="352"/>
      <c r="H17" s="352"/>
      <c r="I17" s="351"/>
      <c r="J17" s="352"/>
      <c r="K17" s="352"/>
      <c r="L17" s="352"/>
      <c r="M17" s="352"/>
      <c r="N17" s="352"/>
      <c r="O17" s="352"/>
      <c r="P17" s="352"/>
      <c r="Q17" s="353"/>
      <c r="R17" s="354"/>
      <c r="S17" s="355"/>
      <c r="T17" s="356"/>
      <c r="U17" s="357"/>
      <c r="V17" s="342"/>
      <c r="W17" s="342"/>
      <c r="X17" s="342"/>
      <c r="Y17" s="342"/>
      <c r="Z17" s="343"/>
      <c r="AA17" s="344"/>
      <c r="AB17" s="344"/>
      <c r="AC17" s="344"/>
      <c r="AD17" s="345"/>
      <c r="AE17" s="358"/>
      <c r="AF17" s="359"/>
      <c r="AG17" s="261"/>
    </row>
    <row r="18" spans="1:33" ht="13.5" customHeight="1" x14ac:dyDescent="0.45">
      <c r="A18" s="349">
        <v>7</v>
      </c>
      <c r="B18" s="350"/>
      <c r="C18" s="351"/>
      <c r="D18" s="352"/>
      <c r="E18" s="352"/>
      <c r="F18" s="352"/>
      <c r="G18" s="352"/>
      <c r="H18" s="352"/>
      <c r="I18" s="351"/>
      <c r="J18" s="352"/>
      <c r="K18" s="352"/>
      <c r="L18" s="352"/>
      <c r="M18" s="352"/>
      <c r="N18" s="352"/>
      <c r="O18" s="352"/>
      <c r="P18" s="352"/>
      <c r="Q18" s="353"/>
      <c r="R18" s="354"/>
      <c r="S18" s="355"/>
      <c r="T18" s="356"/>
      <c r="U18" s="357"/>
      <c r="V18" s="342"/>
      <c r="W18" s="342"/>
      <c r="X18" s="342"/>
      <c r="Y18" s="342"/>
      <c r="Z18" s="343"/>
      <c r="AA18" s="344"/>
      <c r="AB18" s="344"/>
      <c r="AC18" s="344"/>
      <c r="AD18" s="345"/>
      <c r="AE18" s="358"/>
      <c r="AF18" s="359"/>
      <c r="AG18" s="261"/>
    </row>
    <row r="19" spans="1:33" ht="13.5" customHeight="1" x14ac:dyDescent="0.45">
      <c r="A19" s="349">
        <v>8</v>
      </c>
      <c r="B19" s="350"/>
      <c r="C19" s="351"/>
      <c r="D19" s="352"/>
      <c r="E19" s="352"/>
      <c r="F19" s="352"/>
      <c r="G19" s="352"/>
      <c r="H19" s="352"/>
      <c r="I19" s="351"/>
      <c r="J19" s="352"/>
      <c r="K19" s="352"/>
      <c r="L19" s="352"/>
      <c r="M19" s="352"/>
      <c r="N19" s="352"/>
      <c r="O19" s="352"/>
      <c r="P19" s="352"/>
      <c r="Q19" s="353"/>
      <c r="R19" s="354"/>
      <c r="S19" s="355"/>
      <c r="T19" s="356"/>
      <c r="U19" s="357"/>
      <c r="V19" s="342"/>
      <c r="W19" s="342"/>
      <c r="X19" s="342"/>
      <c r="Y19" s="342"/>
      <c r="Z19" s="343"/>
      <c r="AA19" s="344"/>
      <c r="AB19" s="344"/>
      <c r="AC19" s="344"/>
      <c r="AD19" s="345"/>
      <c r="AE19" s="358"/>
      <c r="AF19" s="359"/>
      <c r="AG19" s="261"/>
    </row>
    <row r="20" spans="1:33" ht="13.5" customHeight="1" x14ac:dyDescent="0.45">
      <c r="A20" s="349">
        <v>9</v>
      </c>
      <c r="B20" s="334"/>
      <c r="C20" s="335"/>
      <c r="D20" s="336"/>
      <c r="E20" s="336"/>
      <c r="F20" s="336"/>
      <c r="G20" s="336"/>
      <c r="H20" s="336"/>
      <c r="I20" s="335"/>
      <c r="J20" s="336"/>
      <c r="K20" s="336"/>
      <c r="L20" s="336"/>
      <c r="M20" s="336"/>
      <c r="N20" s="336"/>
      <c r="O20" s="336"/>
      <c r="P20" s="336"/>
      <c r="Q20" s="337"/>
      <c r="R20" s="338"/>
      <c r="S20" s="339"/>
      <c r="T20" s="340"/>
      <c r="U20" s="341"/>
      <c r="V20" s="342"/>
      <c r="W20" s="342"/>
      <c r="X20" s="342"/>
      <c r="Y20" s="342"/>
      <c r="Z20" s="343"/>
      <c r="AA20" s="344"/>
      <c r="AB20" s="344"/>
      <c r="AC20" s="344"/>
      <c r="AD20" s="345"/>
      <c r="AE20" s="346"/>
      <c r="AF20" s="347"/>
      <c r="AG20" s="261"/>
    </row>
    <row r="21" spans="1:33" ht="13.5" customHeight="1" x14ac:dyDescent="0.45">
      <c r="A21" s="349">
        <v>10</v>
      </c>
      <c r="B21" s="334"/>
      <c r="C21" s="335"/>
      <c r="D21" s="336"/>
      <c r="E21" s="336"/>
      <c r="F21" s="336"/>
      <c r="G21" s="336"/>
      <c r="H21" s="336"/>
      <c r="I21" s="335"/>
      <c r="J21" s="336"/>
      <c r="K21" s="336"/>
      <c r="L21" s="336"/>
      <c r="M21" s="336"/>
      <c r="N21" s="336"/>
      <c r="O21" s="336"/>
      <c r="P21" s="336"/>
      <c r="Q21" s="337"/>
      <c r="R21" s="338"/>
      <c r="S21" s="339"/>
      <c r="T21" s="340"/>
      <c r="U21" s="341"/>
      <c r="V21" s="342"/>
      <c r="W21" s="342"/>
      <c r="X21" s="342"/>
      <c r="Y21" s="342"/>
      <c r="Z21" s="343"/>
      <c r="AA21" s="344"/>
      <c r="AB21" s="344"/>
      <c r="AC21" s="344"/>
      <c r="AD21" s="345"/>
      <c r="AE21" s="346"/>
      <c r="AF21" s="347"/>
      <c r="AG21" s="261"/>
    </row>
    <row r="22" spans="1:33" ht="3" customHeight="1" x14ac:dyDescent="0.45">
      <c r="A22" s="360"/>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261"/>
    </row>
    <row r="23" spans="1:33" x14ac:dyDescent="0.45">
      <c r="A23" s="361" t="s">
        <v>267</v>
      </c>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3"/>
      <c r="AG23" s="261"/>
    </row>
    <row r="24" spans="1:33" x14ac:dyDescent="0.45">
      <c r="A24" s="255" t="s">
        <v>201</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G24" s="261"/>
    </row>
    <row r="25" spans="1:33" ht="24" customHeight="1" thickBot="1" x14ac:dyDescent="0.5">
      <c r="A25" s="364" t="s">
        <v>20</v>
      </c>
      <c r="B25" s="365"/>
      <c r="C25" s="366" t="s">
        <v>272</v>
      </c>
      <c r="D25" s="366"/>
      <c r="E25" s="366"/>
      <c r="F25" s="366"/>
      <c r="G25" s="366"/>
      <c r="H25" s="366"/>
      <c r="I25" s="366"/>
      <c r="J25" s="365"/>
      <c r="K25" s="367" t="s">
        <v>273</v>
      </c>
      <c r="L25" s="367"/>
      <c r="M25" s="367"/>
      <c r="N25" s="367"/>
      <c r="O25" s="367"/>
      <c r="P25" s="367"/>
      <c r="Q25" s="368"/>
      <c r="R25" s="369" t="s">
        <v>274</v>
      </c>
      <c r="S25" s="367"/>
      <c r="T25" s="367"/>
      <c r="U25" s="367"/>
      <c r="V25" s="367"/>
      <c r="W25" s="368"/>
      <c r="X25" s="364" t="s">
        <v>275</v>
      </c>
      <c r="Y25" s="366"/>
      <c r="Z25" s="366"/>
      <c r="AA25" s="366"/>
      <c r="AB25" s="366"/>
      <c r="AC25" s="366"/>
      <c r="AD25" s="366"/>
      <c r="AE25" s="366"/>
      <c r="AF25" s="365"/>
      <c r="AG25" s="261"/>
    </row>
    <row r="26" spans="1:33" ht="13.5" customHeight="1" thickTop="1" x14ac:dyDescent="0.5">
      <c r="A26" s="370"/>
      <c r="B26" s="371"/>
      <c r="C26" s="330"/>
      <c r="D26" s="330"/>
      <c r="E26" s="330"/>
      <c r="F26" s="330"/>
      <c r="G26" s="330"/>
      <c r="H26" s="330"/>
      <c r="I26" s="330"/>
      <c r="J26" s="331"/>
      <c r="K26" s="372"/>
      <c r="L26" s="372"/>
      <c r="M26" s="372"/>
      <c r="N26" s="372"/>
      <c r="O26" s="372"/>
      <c r="P26" s="372"/>
      <c r="Q26" s="373"/>
      <c r="R26" s="374"/>
      <c r="S26" s="372"/>
      <c r="T26" s="372"/>
      <c r="U26" s="372"/>
      <c r="V26" s="372"/>
      <c r="W26" s="373"/>
      <c r="X26" s="374"/>
      <c r="Y26" s="372"/>
      <c r="Z26" s="372"/>
      <c r="AA26" s="372"/>
      <c r="AB26" s="372"/>
      <c r="AC26" s="372"/>
      <c r="AD26" s="372"/>
      <c r="AE26" s="372"/>
      <c r="AF26" s="373"/>
      <c r="AG26" s="375"/>
    </row>
    <row r="27" spans="1:33" ht="13.5" customHeight="1" x14ac:dyDescent="0.45">
      <c r="A27" s="376"/>
      <c r="B27" s="377"/>
      <c r="C27" s="344"/>
      <c r="D27" s="344"/>
      <c r="E27" s="344"/>
      <c r="F27" s="344"/>
      <c r="G27" s="344"/>
      <c r="H27" s="344"/>
      <c r="I27" s="344"/>
      <c r="J27" s="345"/>
      <c r="K27" s="378"/>
      <c r="L27" s="378"/>
      <c r="M27" s="378"/>
      <c r="N27" s="378"/>
      <c r="O27" s="378"/>
      <c r="P27" s="378"/>
      <c r="Q27" s="379"/>
      <c r="R27" s="380"/>
      <c r="S27" s="378"/>
      <c r="T27" s="378"/>
      <c r="U27" s="378"/>
      <c r="V27" s="378"/>
      <c r="W27" s="379"/>
      <c r="X27" s="380"/>
      <c r="Y27" s="378"/>
      <c r="Z27" s="378"/>
      <c r="AA27" s="378"/>
      <c r="AB27" s="378"/>
      <c r="AC27" s="378"/>
      <c r="AD27" s="378"/>
      <c r="AE27" s="378"/>
      <c r="AF27" s="379"/>
      <c r="AG27" s="261"/>
    </row>
    <row r="28" spans="1:33" ht="13.5" customHeight="1" x14ac:dyDescent="0.45">
      <c r="A28" s="376"/>
      <c r="B28" s="377"/>
      <c r="C28" s="344"/>
      <c r="D28" s="344"/>
      <c r="E28" s="344"/>
      <c r="F28" s="344"/>
      <c r="G28" s="344"/>
      <c r="H28" s="344"/>
      <c r="I28" s="344"/>
      <c r="J28" s="345"/>
      <c r="K28" s="378"/>
      <c r="L28" s="378"/>
      <c r="M28" s="378"/>
      <c r="N28" s="378"/>
      <c r="O28" s="378"/>
      <c r="P28" s="378"/>
      <c r="Q28" s="379"/>
      <c r="R28" s="380"/>
      <c r="S28" s="378"/>
      <c r="T28" s="378"/>
      <c r="U28" s="378"/>
      <c r="V28" s="378"/>
      <c r="W28" s="379"/>
      <c r="X28" s="380"/>
      <c r="Y28" s="378"/>
      <c r="Z28" s="378"/>
      <c r="AA28" s="378"/>
      <c r="AB28" s="378"/>
      <c r="AC28" s="378"/>
      <c r="AD28" s="378"/>
      <c r="AE28" s="378"/>
      <c r="AF28" s="379"/>
      <c r="AG28" s="261"/>
    </row>
    <row r="29" spans="1:33" ht="13.5" customHeight="1" x14ac:dyDescent="0.45">
      <c r="A29" s="376"/>
      <c r="B29" s="377"/>
      <c r="C29" s="344"/>
      <c r="D29" s="344"/>
      <c r="E29" s="344"/>
      <c r="F29" s="344"/>
      <c r="G29" s="344"/>
      <c r="H29" s="344"/>
      <c r="I29" s="344"/>
      <c r="J29" s="345"/>
      <c r="K29" s="378"/>
      <c r="L29" s="378"/>
      <c r="M29" s="378"/>
      <c r="N29" s="378"/>
      <c r="O29" s="378"/>
      <c r="P29" s="378"/>
      <c r="Q29" s="379"/>
      <c r="R29" s="380"/>
      <c r="S29" s="378"/>
      <c r="T29" s="378"/>
      <c r="U29" s="378"/>
      <c r="V29" s="378"/>
      <c r="W29" s="379"/>
      <c r="X29" s="380"/>
      <c r="Y29" s="378"/>
      <c r="Z29" s="378"/>
      <c r="AA29" s="378"/>
      <c r="AB29" s="378"/>
      <c r="AC29" s="378"/>
      <c r="AD29" s="378"/>
      <c r="AE29" s="378"/>
      <c r="AF29" s="379"/>
      <c r="AG29" s="261"/>
    </row>
    <row r="30" spans="1:33" ht="13.5" customHeight="1" x14ac:dyDescent="0.45">
      <c r="A30" s="376"/>
      <c r="B30" s="377"/>
      <c r="C30" s="381"/>
      <c r="D30" s="381"/>
      <c r="E30" s="381"/>
      <c r="F30" s="381"/>
      <c r="G30" s="381"/>
      <c r="H30" s="381"/>
      <c r="I30" s="381"/>
      <c r="J30" s="382"/>
      <c r="K30" s="378"/>
      <c r="L30" s="378"/>
      <c r="M30" s="378"/>
      <c r="N30" s="378"/>
      <c r="O30" s="378"/>
      <c r="P30" s="378"/>
      <c r="Q30" s="379"/>
      <c r="R30" s="380"/>
      <c r="S30" s="378"/>
      <c r="T30" s="378"/>
      <c r="U30" s="378"/>
      <c r="V30" s="378"/>
      <c r="W30" s="379"/>
      <c r="X30" s="380"/>
      <c r="Y30" s="378"/>
      <c r="Z30" s="378"/>
      <c r="AA30" s="378"/>
      <c r="AB30" s="378"/>
      <c r="AC30" s="378"/>
      <c r="AD30" s="378"/>
      <c r="AE30" s="378"/>
      <c r="AF30" s="379"/>
      <c r="AG30" s="261"/>
    </row>
    <row r="31" spans="1:33" ht="13.5" customHeight="1" x14ac:dyDescent="0.45">
      <c r="A31" s="376"/>
      <c r="B31" s="377"/>
      <c r="C31" s="381"/>
      <c r="D31" s="381"/>
      <c r="E31" s="381"/>
      <c r="F31" s="381"/>
      <c r="G31" s="381"/>
      <c r="H31" s="381"/>
      <c r="I31" s="381"/>
      <c r="J31" s="382"/>
      <c r="K31" s="378"/>
      <c r="L31" s="378"/>
      <c r="M31" s="378"/>
      <c r="N31" s="378"/>
      <c r="O31" s="378"/>
      <c r="P31" s="378"/>
      <c r="Q31" s="379"/>
      <c r="R31" s="380"/>
      <c r="S31" s="378"/>
      <c r="T31" s="378"/>
      <c r="U31" s="378"/>
      <c r="V31" s="378"/>
      <c r="W31" s="379"/>
      <c r="X31" s="380"/>
      <c r="Y31" s="378"/>
      <c r="Z31" s="378"/>
      <c r="AA31" s="378"/>
      <c r="AB31" s="378"/>
      <c r="AC31" s="378"/>
      <c r="AD31" s="378"/>
      <c r="AE31" s="378"/>
      <c r="AF31" s="379"/>
      <c r="AG31" s="261"/>
    </row>
    <row r="32" spans="1:33" ht="13.5" customHeight="1" thickBot="1" x14ac:dyDescent="0.5">
      <c r="A32" s="376"/>
      <c r="B32" s="377"/>
      <c r="C32" s="383"/>
      <c r="D32" s="383"/>
      <c r="E32" s="383"/>
      <c r="F32" s="383"/>
      <c r="G32" s="383"/>
      <c r="H32" s="383"/>
      <c r="I32" s="383"/>
      <c r="J32" s="384"/>
      <c r="K32" s="378"/>
      <c r="L32" s="378"/>
      <c r="M32" s="378"/>
      <c r="N32" s="378"/>
      <c r="O32" s="378"/>
      <c r="P32" s="378"/>
      <c r="Q32" s="379"/>
      <c r="R32" s="380"/>
      <c r="S32" s="378"/>
      <c r="T32" s="378"/>
      <c r="U32" s="378"/>
      <c r="V32" s="378"/>
      <c r="W32" s="379"/>
      <c r="X32" s="380"/>
      <c r="Y32" s="378"/>
      <c r="Z32" s="378"/>
      <c r="AA32" s="378"/>
      <c r="AB32" s="378"/>
      <c r="AC32" s="378"/>
      <c r="AD32" s="378"/>
      <c r="AE32" s="378"/>
      <c r="AF32" s="379"/>
      <c r="AG32" s="261"/>
    </row>
    <row r="33" spans="1:33" ht="13.5" customHeight="1" thickBot="1" x14ac:dyDescent="0.5">
      <c r="A33" s="385" t="s">
        <v>21</v>
      </c>
      <c r="B33" s="386"/>
      <c r="C33" s="387"/>
      <c r="D33" s="388">
        <f>SUM(C26+C27+C29+C31+C32)</f>
        <v>0</v>
      </c>
      <c r="E33" s="389"/>
      <c r="F33" s="389"/>
      <c r="G33" s="389"/>
      <c r="H33" s="389"/>
      <c r="I33" s="389"/>
      <c r="J33" s="390"/>
      <c r="K33" s="389">
        <f>SUM(K26+K27+K29+K31+K32)</f>
        <v>0</v>
      </c>
      <c r="L33" s="389"/>
      <c r="M33" s="389"/>
      <c r="N33" s="389"/>
      <c r="O33" s="389"/>
      <c r="P33" s="389"/>
      <c r="Q33" s="390"/>
      <c r="R33" s="388">
        <f>SUM(R26+R27+R29+R31+R32)</f>
        <v>0</v>
      </c>
      <c r="S33" s="389"/>
      <c r="T33" s="389"/>
      <c r="U33" s="389"/>
      <c r="V33" s="389"/>
      <c r="W33" s="390"/>
      <c r="X33" s="388">
        <f>SUM(X26+X27+X29+X31+X32)</f>
        <v>0</v>
      </c>
      <c r="Y33" s="389"/>
      <c r="Z33" s="389"/>
      <c r="AA33" s="389"/>
      <c r="AB33" s="389"/>
      <c r="AC33" s="389"/>
      <c r="AD33" s="389"/>
      <c r="AE33" s="389"/>
      <c r="AF33" s="390"/>
      <c r="AG33" s="261"/>
    </row>
    <row r="34" spans="1:33" ht="12.85" customHeight="1" thickTop="1" thickBot="1" x14ac:dyDescent="0.5">
      <c r="A34" s="391" t="s">
        <v>22</v>
      </c>
      <c r="B34" s="392"/>
      <c r="C34" s="392"/>
      <c r="D34" s="392"/>
      <c r="E34" s="392"/>
      <c r="F34" s="392"/>
      <c r="G34" s="392"/>
      <c r="H34" s="392"/>
      <c r="I34" s="392"/>
      <c r="J34" s="392"/>
      <c r="K34" s="392"/>
      <c r="L34" s="392"/>
      <c r="M34" s="392"/>
      <c r="N34" s="392"/>
      <c r="O34" s="392"/>
      <c r="P34" s="392"/>
      <c r="Q34" s="392"/>
      <c r="R34" s="393" t="s">
        <v>23</v>
      </c>
      <c r="S34" s="393"/>
      <c r="T34" s="393"/>
      <c r="U34" s="393"/>
      <c r="V34" s="393"/>
      <c r="W34" s="394"/>
      <c r="X34" s="395">
        <f>SUM(D33:AF33)</f>
        <v>0</v>
      </c>
      <c r="Y34" s="396"/>
      <c r="Z34" s="396"/>
      <c r="AA34" s="396"/>
      <c r="AB34" s="396"/>
      <c r="AC34" s="396"/>
      <c r="AD34" s="396"/>
      <c r="AE34" s="396"/>
      <c r="AF34" s="397"/>
      <c r="AG34" s="261"/>
    </row>
    <row r="35" spans="1:33" ht="4.5" customHeight="1" thickTop="1" x14ac:dyDescent="0.45">
      <c r="A35" s="398"/>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261"/>
    </row>
    <row r="36" spans="1:33" x14ac:dyDescent="0.45">
      <c r="A36" s="300" t="s">
        <v>24</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2"/>
      <c r="AG36" s="261"/>
    </row>
    <row r="37" spans="1:33" ht="24.75" customHeight="1" thickBot="1" x14ac:dyDescent="0.5">
      <c r="A37" s="364" t="s">
        <v>20</v>
      </c>
      <c r="B37" s="365"/>
      <c r="C37" s="364" t="s">
        <v>276</v>
      </c>
      <c r="D37" s="366"/>
      <c r="E37" s="366"/>
      <c r="F37" s="366"/>
      <c r="G37" s="366"/>
      <c r="H37" s="366"/>
      <c r="I37" s="366"/>
      <c r="J37" s="366"/>
      <c r="K37" s="365"/>
      <c r="L37" s="364" t="s">
        <v>277</v>
      </c>
      <c r="M37" s="366"/>
      <c r="N37" s="366"/>
      <c r="O37" s="366"/>
      <c r="P37" s="366"/>
      <c r="Q37" s="366"/>
      <c r="R37" s="366"/>
      <c r="S37" s="364" t="s">
        <v>278</v>
      </c>
      <c r="T37" s="366"/>
      <c r="U37" s="366"/>
      <c r="V37" s="366"/>
      <c r="W37" s="365"/>
      <c r="X37" s="366" t="s">
        <v>279</v>
      </c>
      <c r="Y37" s="366"/>
      <c r="Z37" s="366"/>
      <c r="AA37" s="366"/>
      <c r="AB37" s="366"/>
      <c r="AC37" s="366"/>
      <c r="AD37" s="366"/>
      <c r="AE37" s="366"/>
      <c r="AF37" s="365"/>
      <c r="AG37" s="261"/>
    </row>
    <row r="38" spans="1:33" ht="13.5" customHeight="1" thickTop="1" x14ac:dyDescent="0.45">
      <c r="A38" s="400"/>
      <c r="B38" s="401"/>
      <c r="C38" s="402"/>
      <c r="D38" s="402"/>
      <c r="E38" s="402"/>
      <c r="F38" s="402"/>
      <c r="G38" s="402"/>
      <c r="H38" s="402"/>
      <c r="I38" s="402"/>
      <c r="J38" s="402"/>
      <c r="K38" s="402"/>
      <c r="L38" s="403"/>
      <c r="M38" s="403"/>
      <c r="N38" s="403"/>
      <c r="O38" s="403"/>
      <c r="P38" s="403"/>
      <c r="Q38" s="403"/>
      <c r="R38" s="403"/>
      <c r="S38" s="404"/>
      <c r="T38" s="404"/>
      <c r="U38" s="404"/>
      <c r="V38" s="404"/>
      <c r="W38" s="404"/>
      <c r="X38" s="404"/>
      <c r="Y38" s="404"/>
      <c r="Z38" s="404"/>
      <c r="AA38" s="404"/>
      <c r="AB38" s="404"/>
      <c r="AC38" s="404"/>
      <c r="AD38" s="404"/>
      <c r="AE38" s="404"/>
      <c r="AF38" s="404"/>
      <c r="AG38" s="261"/>
    </row>
    <row r="39" spans="1:33" ht="13.5" customHeight="1" x14ac:dyDescent="0.45">
      <c r="A39" s="376"/>
      <c r="B39" s="377"/>
      <c r="C39" s="405"/>
      <c r="D39" s="405"/>
      <c r="E39" s="405"/>
      <c r="F39" s="405"/>
      <c r="G39" s="405"/>
      <c r="H39" s="405"/>
      <c r="I39" s="405"/>
      <c r="J39" s="405"/>
      <c r="K39" s="405"/>
      <c r="L39" s="406"/>
      <c r="M39" s="407"/>
      <c r="N39" s="407"/>
      <c r="O39" s="407"/>
      <c r="P39" s="407"/>
      <c r="Q39" s="407"/>
      <c r="R39" s="408"/>
      <c r="S39" s="409"/>
      <c r="T39" s="410"/>
      <c r="U39" s="410"/>
      <c r="V39" s="410"/>
      <c r="W39" s="411"/>
      <c r="X39" s="409"/>
      <c r="Y39" s="410"/>
      <c r="Z39" s="410"/>
      <c r="AA39" s="410"/>
      <c r="AB39" s="410"/>
      <c r="AC39" s="410"/>
      <c r="AD39" s="410"/>
      <c r="AE39" s="410"/>
      <c r="AF39" s="411"/>
      <c r="AG39" s="261"/>
    </row>
    <row r="40" spans="1:33" ht="13.5" customHeight="1" x14ac:dyDescent="0.45">
      <c r="A40" s="376"/>
      <c r="B40" s="377"/>
      <c r="C40" s="405"/>
      <c r="D40" s="405"/>
      <c r="E40" s="405"/>
      <c r="F40" s="405"/>
      <c r="G40" s="405"/>
      <c r="H40" s="405"/>
      <c r="I40" s="405"/>
      <c r="J40" s="405"/>
      <c r="K40" s="405"/>
      <c r="L40" s="406"/>
      <c r="M40" s="407"/>
      <c r="N40" s="407"/>
      <c r="O40" s="407"/>
      <c r="P40" s="407"/>
      <c r="Q40" s="407"/>
      <c r="R40" s="408"/>
      <c r="S40" s="409"/>
      <c r="T40" s="410"/>
      <c r="U40" s="410"/>
      <c r="V40" s="410"/>
      <c r="W40" s="411"/>
      <c r="X40" s="409"/>
      <c r="Y40" s="410"/>
      <c r="Z40" s="410"/>
      <c r="AA40" s="410"/>
      <c r="AB40" s="410"/>
      <c r="AC40" s="410"/>
      <c r="AD40" s="410"/>
      <c r="AE40" s="410"/>
      <c r="AF40" s="411"/>
      <c r="AG40" s="261"/>
    </row>
    <row r="41" spans="1:33" ht="13.5" customHeight="1" x14ac:dyDescent="0.45">
      <c r="A41" s="412"/>
      <c r="B41" s="413"/>
      <c r="C41" s="405"/>
      <c r="D41" s="405"/>
      <c r="E41" s="405"/>
      <c r="F41" s="405"/>
      <c r="G41" s="405"/>
      <c r="H41" s="405"/>
      <c r="I41" s="405"/>
      <c r="J41" s="405"/>
      <c r="K41" s="405"/>
      <c r="L41" s="406"/>
      <c r="M41" s="407"/>
      <c r="N41" s="407"/>
      <c r="O41" s="407"/>
      <c r="P41" s="407"/>
      <c r="Q41" s="407"/>
      <c r="R41" s="408"/>
      <c r="S41" s="409"/>
      <c r="T41" s="410"/>
      <c r="U41" s="410"/>
      <c r="V41" s="410"/>
      <c r="W41" s="411"/>
      <c r="X41" s="409"/>
      <c r="Y41" s="410"/>
      <c r="Z41" s="410"/>
      <c r="AA41" s="410"/>
      <c r="AB41" s="410"/>
      <c r="AC41" s="410"/>
      <c r="AD41" s="410"/>
      <c r="AE41" s="410"/>
      <c r="AF41" s="411"/>
      <c r="AG41" s="261"/>
    </row>
    <row r="42" spans="1:33" ht="13.5" customHeight="1" x14ac:dyDescent="0.45">
      <c r="A42" s="376"/>
      <c r="B42" s="377"/>
      <c r="C42" s="405"/>
      <c r="D42" s="405"/>
      <c r="E42" s="405"/>
      <c r="F42" s="405"/>
      <c r="G42" s="405"/>
      <c r="H42" s="405"/>
      <c r="I42" s="405"/>
      <c r="J42" s="405"/>
      <c r="K42" s="405"/>
      <c r="L42" s="406"/>
      <c r="M42" s="407"/>
      <c r="N42" s="407"/>
      <c r="O42" s="407"/>
      <c r="P42" s="407"/>
      <c r="Q42" s="407"/>
      <c r="R42" s="408"/>
      <c r="S42" s="409"/>
      <c r="T42" s="410"/>
      <c r="U42" s="410"/>
      <c r="V42" s="410"/>
      <c r="W42" s="411"/>
      <c r="X42" s="409"/>
      <c r="Y42" s="410"/>
      <c r="Z42" s="410"/>
      <c r="AA42" s="410"/>
      <c r="AB42" s="410"/>
      <c r="AC42" s="410"/>
      <c r="AD42" s="410"/>
      <c r="AE42" s="410"/>
      <c r="AF42" s="411"/>
      <c r="AG42" s="261"/>
    </row>
    <row r="43" spans="1:33" ht="13.5" customHeight="1" x14ac:dyDescent="0.45">
      <c r="A43" s="376"/>
      <c r="B43" s="377"/>
      <c r="C43" s="405"/>
      <c r="D43" s="405"/>
      <c r="E43" s="405"/>
      <c r="F43" s="405"/>
      <c r="G43" s="405"/>
      <c r="H43" s="405"/>
      <c r="I43" s="405"/>
      <c r="J43" s="405"/>
      <c r="K43" s="405"/>
      <c r="L43" s="414"/>
      <c r="M43" s="414"/>
      <c r="N43" s="414"/>
      <c r="O43" s="414"/>
      <c r="P43" s="414"/>
      <c r="Q43" s="414"/>
      <c r="R43" s="414"/>
      <c r="S43" s="415"/>
      <c r="T43" s="415"/>
      <c r="U43" s="415"/>
      <c r="V43" s="415"/>
      <c r="W43" s="415"/>
      <c r="X43" s="415"/>
      <c r="Y43" s="415"/>
      <c r="Z43" s="415"/>
      <c r="AA43" s="415"/>
      <c r="AB43" s="415"/>
      <c r="AC43" s="415"/>
      <c r="AD43" s="415"/>
      <c r="AE43" s="415"/>
      <c r="AF43" s="415"/>
      <c r="AG43" s="261"/>
    </row>
    <row r="44" spans="1:33" ht="13.5" customHeight="1" thickBot="1" x14ac:dyDescent="0.5">
      <c r="A44" s="376"/>
      <c r="B44" s="377"/>
      <c r="C44" s="405"/>
      <c r="D44" s="405"/>
      <c r="E44" s="405"/>
      <c r="F44" s="405"/>
      <c r="G44" s="405"/>
      <c r="H44" s="405"/>
      <c r="I44" s="405"/>
      <c r="J44" s="405"/>
      <c r="K44" s="405"/>
      <c r="L44" s="414"/>
      <c r="M44" s="414"/>
      <c r="N44" s="414"/>
      <c r="O44" s="414"/>
      <c r="P44" s="414"/>
      <c r="Q44" s="414"/>
      <c r="R44" s="414"/>
      <c r="S44" s="380"/>
      <c r="T44" s="378"/>
      <c r="U44" s="378"/>
      <c r="V44" s="378"/>
      <c r="W44" s="378"/>
      <c r="X44" s="380"/>
      <c r="Y44" s="378"/>
      <c r="Z44" s="378"/>
      <c r="AA44" s="378"/>
      <c r="AB44" s="378"/>
      <c r="AC44" s="378"/>
      <c r="AD44" s="378"/>
      <c r="AE44" s="378"/>
      <c r="AF44" s="379"/>
      <c r="AG44" s="261"/>
    </row>
    <row r="45" spans="1:33" x14ac:dyDescent="0.45">
      <c r="A45" s="416"/>
      <c r="B45" s="417"/>
      <c r="C45" s="418"/>
      <c r="D45" s="418"/>
      <c r="E45" s="418"/>
      <c r="F45" s="418"/>
      <c r="G45" s="418"/>
      <c r="H45" s="418"/>
      <c r="I45" s="418"/>
      <c r="J45" s="418"/>
      <c r="K45" s="419"/>
      <c r="L45" s="420" t="s">
        <v>21</v>
      </c>
      <c r="M45" s="421"/>
      <c r="N45" s="421"/>
      <c r="O45" s="421"/>
      <c r="P45" s="421"/>
      <c r="Q45" s="421"/>
      <c r="R45" s="421"/>
      <c r="S45" s="388">
        <f>SUM(S38:W44)</f>
        <v>0</v>
      </c>
      <c r="T45" s="389"/>
      <c r="U45" s="389"/>
      <c r="V45" s="389"/>
      <c r="W45" s="390"/>
      <c r="X45" s="422">
        <f>SUM(X38:AF44)</f>
        <v>0</v>
      </c>
      <c r="Y45" s="423"/>
      <c r="Z45" s="423"/>
      <c r="AA45" s="423"/>
      <c r="AB45" s="423"/>
      <c r="AC45" s="423"/>
      <c r="AD45" s="423"/>
      <c r="AE45" s="423"/>
      <c r="AF45" s="424"/>
      <c r="AG45" s="261"/>
    </row>
    <row r="46" spans="1:33" ht="10.5" customHeight="1" x14ac:dyDescent="0.45">
      <c r="A46" s="425" t="s">
        <v>199</v>
      </c>
      <c r="B46" s="426"/>
      <c r="C46" s="426"/>
      <c r="D46" s="426"/>
      <c r="E46" s="426"/>
      <c r="F46" s="426"/>
      <c r="G46" s="426"/>
      <c r="H46" s="426"/>
      <c r="I46" s="427"/>
      <c r="J46" s="427"/>
      <c r="K46" s="428" t="s">
        <v>25</v>
      </c>
      <c r="L46" s="428"/>
      <c r="M46" s="428"/>
      <c r="N46" s="428"/>
      <c r="O46" s="428"/>
      <c r="P46" s="428"/>
      <c r="Q46" s="429"/>
      <c r="R46" s="429"/>
      <c r="S46" s="429"/>
      <c r="T46" s="429"/>
      <c r="U46" s="429"/>
      <c r="V46" s="429"/>
      <c r="W46" s="429"/>
      <c r="X46" s="429"/>
      <c r="Y46" s="429"/>
      <c r="Z46" s="429"/>
      <c r="AA46" s="429"/>
      <c r="AB46" s="429"/>
      <c r="AC46" s="429"/>
      <c r="AD46" s="429"/>
      <c r="AE46" s="429"/>
      <c r="AF46" s="430"/>
      <c r="AG46" s="261"/>
    </row>
    <row r="47" spans="1:33" ht="10.5" customHeight="1" x14ac:dyDescent="0.45">
      <c r="A47" s="431"/>
      <c r="B47" s="432" t="str">
        <f>IF(S45&gt;1, S45, "")</f>
        <v/>
      </c>
      <c r="C47" s="432"/>
      <c r="D47" s="432"/>
      <c r="E47" s="432"/>
      <c r="F47" s="432"/>
      <c r="G47" s="432"/>
      <c r="H47" s="432"/>
      <c r="I47" s="433" t="s">
        <v>26</v>
      </c>
      <c r="J47" s="433"/>
      <c r="K47" s="434">
        <v>5.9999999999999995E-4</v>
      </c>
      <c r="L47" s="434"/>
      <c r="M47" s="434"/>
      <c r="N47" s="434"/>
      <c r="O47" s="434"/>
      <c r="P47" s="434"/>
      <c r="Q47" s="435" t="s">
        <v>27</v>
      </c>
      <c r="R47" s="436"/>
      <c r="S47" s="437" t="s">
        <v>268</v>
      </c>
      <c r="T47" s="438"/>
      <c r="U47" s="438"/>
      <c r="V47" s="438"/>
      <c r="W47" s="439"/>
      <c r="X47" s="440" t="str">
        <f>IF(B47="","",B47*K47)</f>
        <v/>
      </c>
      <c r="Y47" s="441"/>
      <c r="Z47" s="441"/>
      <c r="AA47" s="441"/>
      <c r="AB47" s="441"/>
      <c r="AC47" s="441"/>
      <c r="AD47" s="441"/>
      <c r="AE47" s="441"/>
      <c r="AF47" s="442"/>
      <c r="AG47" s="261"/>
    </row>
    <row r="48" spans="1:33" ht="3.75" customHeight="1" thickBot="1" x14ac:dyDescent="0.5">
      <c r="A48" s="443"/>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261"/>
    </row>
    <row r="49" spans="1:33" ht="12" customHeight="1" thickTop="1" thickBot="1" x14ac:dyDescent="0.5">
      <c r="A49" s="445" t="s">
        <v>28</v>
      </c>
      <c r="B49" s="446"/>
      <c r="C49" s="446"/>
      <c r="D49" s="446"/>
      <c r="E49" s="446"/>
      <c r="F49" s="446"/>
      <c r="G49" s="446"/>
      <c r="H49" s="446"/>
      <c r="I49" s="446"/>
      <c r="J49" s="446"/>
      <c r="K49" s="446"/>
      <c r="L49" s="446"/>
      <c r="M49" s="446"/>
      <c r="N49" s="446"/>
      <c r="O49" s="446"/>
      <c r="P49" s="446"/>
      <c r="Q49" s="446"/>
      <c r="R49" s="446"/>
      <c r="S49" s="446"/>
      <c r="T49" s="446"/>
      <c r="U49" s="446"/>
      <c r="V49" s="446"/>
      <c r="W49" s="447"/>
      <c r="X49" s="448">
        <f>IF(COUNTBLANK(X47)=1, X45,MAX(X45,X47))</f>
        <v>0</v>
      </c>
      <c r="Y49" s="449"/>
      <c r="Z49" s="449"/>
      <c r="AA49" s="449"/>
      <c r="AB49" s="449"/>
      <c r="AC49" s="449"/>
      <c r="AD49" s="449"/>
      <c r="AE49" s="449"/>
      <c r="AF49" s="450"/>
      <c r="AG49" s="261"/>
    </row>
    <row r="50" spans="1:33" ht="10.5" customHeight="1" thickTop="1" thickBot="1" x14ac:dyDescent="0.5">
      <c r="A50" s="451" t="s">
        <v>29</v>
      </c>
      <c r="B50" s="452"/>
      <c r="C50" s="452"/>
      <c r="D50" s="452"/>
      <c r="E50" s="452"/>
      <c r="F50" s="452"/>
      <c r="G50" s="452"/>
      <c r="H50" s="452"/>
      <c r="I50" s="452"/>
      <c r="J50" s="452"/>
      <c r="K50" s="452"/>
      <c r="L50" s="452"/>
      <c r="M50" s="452"/>
      <c r="N50" s="452"/>
      <c r="O50" s="452"/>
      <c r="P50" s="452"/>
      <c r="Q50" s="452"/>
      <c r="R50" s="452"/>
      <c r="S50" s="452"/>
      <c r="T50" s="452"/>
      <c r="U50" s="452"/>
      <c r="V50" s="452"/>
      <c r="W50" s="452"/>
      <c r="X50" s="453"/>
      <c r="Y50" s="453"/>
      <c r="Z50" s="453"/>
      <c r="AA50" s="453"/>
      <c r="AB50" s="453"/>
      <c r="AC50" s="453"/>
      <c r="AD50" s="453"/>
      <c r="AE50" s="453"/>
      <c r="AF50" s="454"/>
      <c r="AG50" s="261"/>
    </row>
    <row r="51" spans="1:33" ht="12.4" customHeight="1" thickBot="1" x14ac:dyDescent="0.5">
      <c r="A51" s="455" t="s">
        <v>269</v>
      </c>
      <c r="B51" s="437"/>
      <c r="C51" s="437"/>
      <c r="D51" s="437"/>
      <c r="E51" s="437"/>
      <c r="F51" s="437"/>
      <c r="G51" s="437"/>
      <c r="H51" s="437"/>
      <c r="I51" s="437"/>
      <c r="J51" s="437"/>
      <c r="K51" s="437"/>
      <c r="L51" s="437"/>
      <c r="M51" s="437"/>
      <c r="N51" s="437"/>
      <c r="O51" s="437"/>
      <c r="P51" s="437"/>
      <c r="Q51" s="437"/>
      <c r="R51" s="437"/>
      <c r="S51" s="437"/>
      <c r="T51" s="437"/>
      <c r="U51" s="437"/>
      <c r="V51" s="437"/>
      <c r="W51" s="456"/>
      <c r="X51" s="457">
        <f>X34+X49</f>
        <v>0</v>
      </c>
      <c r="Y51" s="458"/>
      <c r="Z51" s="458"/>
      <c r="AA51" s="458"/>
      <c r="AB51" s="458"/>
      <c r="AC51" s="458"/>
      <c r="AD51" s="458"/>
      <c r="AE51" s="458"/>
      <c r="AF51" s="459"/>
      <c r="AG51" s="261"/>
    </row>
    <row r="52" spans="1:33" ht="11.25" customHeight="1" x14ac:dyDescent="0.45">
      <c r="A52" s="460"/>
      <c r="B52" s="461"/>
      <c r="C52" s="461"/>
      <c r="D52" s="461"/>
      <c r="E52" s="461"/>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2"/>
      <c r="AG52" s="261"/>
    </row>
    <row r="53" spans="1:33" ht="9" customHeight="1" x14ac:dyDescent="0.45"/>
    <row r="54" spans="1:33" ht="15" customHeight="1" x14ac:dyDescent="0.45">
      <c r="A54" s="463" t="s">
        <v>1</v>
      </c>
      <c r="B54" s="463"/>
      <c r="C54" s="463"/>
      <c r="D54" s="463"/>
      <c r="E54" s="463"/>
      <c r="F54" s="463"/>
      <c r="G54" s="464">
        <f>G4</f>
        <v>0</v>
      </c>
      <c r="H54" s="464"/>
      <c r="I54" s="464"/>
      <c r="J54" s="464"/>
      <c r="K54" s="464"/>
      <c r="L54" s="464"/>
      <c r="M54" s="464"/>
      <c r="N54" s="464"/>
      <c r="O54" s="464"/>
      <c r="P54" s="464"/>
      <c r="Q54" s="464"/>
      <c r="R54" s="464"/>
      <c r="S54" s="464"/>
      <c r="T54" s="464"/>
      <c r="U54" s="464"/>
      <c r="V54" s="464"/>
      <c r="W54" s="464"/>
      <c r="X54" s="464"/>
      <c r="Y54" s="465"/>
      <c r="Z54" s="466" t="s">
        <v>2</v>
      </c>
      <c r="AA54" s="466"/>
      <c r="AB54" s="466"/>
      <c r="AC54" s="467"/>
      <c r="AD54" s="468" t="str">
        <f>IF(AD4=0,"",AD4)</f>
        <v/>
      </c>
      <c r="AE54" s="468"/>
      <c r="AF54" s="469"/>
    </row>
    <row r="55" spans="1:33" ht="5.25" customHeight="1" x14ac:dyDescent="0.45">
      <c r="A55" s="470"/>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253"/>
    </row>
    <row r="56" spans="1:33" ht="15" customHeight="1" x14ac:dyDescent="0.45">
      <c r="A56" s="471" t="s">
        <v>3</v>
      </c>
      <c r="B56" s="471"/>
      <c r="C56" s="471"/>
      <c r="D56" s="471"/>
      <c r="E56" s="471"/>
      <c r="F56" s="471"/>
      <c r="G56" s="464" t="str">
        <f>G6</f>
        <v/>
      </c>
      <c r="H56" s="464"/>
      <c r="I56" s="464"/>
      <c r="J56" s="464"/>
      <c r="K56" s="464"/>
      <c r="L56" s="464"/>
      <c r="M56" s="464"/>
      <c r="N56" s="464"/>
      <c r="O56" s="464"/>
      <c r="P56" s="464"/>
      <c r="Q56" s="464"/>
      <c r="R56" s="464"/>
      <c r="S56" s="464"/>
      <c r="T56" s="464"/>
      <c r="U56" s="464"/>
      <c r="V56" s="464"/>
      <c r="W56" s="464"/>
      <c r="X56" s="464"/>
      <c r="Y56" s="472"/>
      <c r="Z56" s="472"/>
      <c r="AA56" s="472"/>
      <c r="AB56" s="472"/>
      <c r="AC56" s="472"/>
      <c r="AD56" s="472"/>
      <c r="AE56" s="472"/>
      <c r="AF56" s="472"/>
      <c r="AG56" s="253"/>
    </row>
    <row r="57" spans="1:33" ht="13.5" customHeight="1" x14ac:dyDescent="0.45">
      <c r="A57" s="300" t="s">
        <v>30</v>
      </c>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2"/>
      <c r="AG57" s="261"/>
    </row>
    <row r="58" spans="1:33" ht="5.25" customHeight="1" thickBot="1" x14ac:dyDescent="0.5">
      <c r="A58" s="314"/>
      <c r="B58" s="315"/>
      <c r="C58" s="315"/>
      <c r="D58" s="315"/>
      <c r="E58" s="315"/>
      <c r="F58" s="315"/>
      <c r="G58" s="315"/>
      <c r="H58" s="315"/>
      <c r="I58" s="315"/>
      <c r="J58" s="315"/>
      <c r="K58" s="315"/>
      <c r="L58" s="315"/>
      <c r="M58" s="315"/>
      <c r="N58" s="315"/>
      <c r="O58" s="315"/>
      <c r="P58" s="315"/>
      <c r="Q58" s="315"/>
      <c r="R58" s="315"/>
      <c r="S58" s="315"/>
      <c r="T58" s="315"/>
      <c r="U58" s="315"/>
      <c r="V58" s="315"/>
      <c r="W58" s="315"/>
      <c r="X58" s="473"/>
      <c r="Y58" s="473"/>
      <c r="Z58" s="473"/>
      <c r="AA58" s="473"/>
      <c r="AB58" s="473"/>
      <c r="AC58" s="473"/>
      <c r="AD58" s="473"/>
      <c r="AE58" s="473"/>
      <c r="AF58" s="474"/>
      <c r="AG58" s="261"/>
    </row>
    <row r="59" spans="1:33" ht="14.25" customHeight="1" x14ac:dyDescent="0.45">
      <c r="A59" s="475" t="s">
        <v>31</v>
      </c>
      <c r="B59" s="476"/>
      <c r="C59" s="476"/>
      <c r="D59" s="476"/>
      <c r="E59" s="476"/>
      <c r="F59" s="476"/>
      <c r="G59" s="476"/>
      <c r="H59" s="476"/>
      <c r="I59" s="477"/>
      <c r="J59" s="478">
        <f>X51</f>
        <v>0</v>
      </c>
      <c r="K59" s="479"/>
      <c r="L59" s="479"/>
      <c r="M59" s="479"/>
      <c r="N59" s="480"/>
      <c r="O59" s="481"/>
      <c r="P59" s="482" t="s">
        <v>32</v>
      </c>
      <c r="Q59" s="482"/>
      <c r="R59" s="482"/>
      <c r="S59" s="482"/>
      <c r="T59" s="482"/>
      <c r="U59" s="482"/>
      <c r="V59" s="482"/>
      <c r="W59" s="482"/>
      <c r="X59" s="483"/>
      <c r="Y59" s="483"/>
      <c r="AF59" s="484"/>
      <c r="AG59" s="261"/>
    </row>
    <row r="60" spans="1:33" ht="19.5" customHeight="1" thickBot="1" x14ac:dyDescent="0.5">
      <c r="A60" s="475"/>
      <c r="B60" s="476"/>
      <c r="C60" s="476"/>
      <c r="D60" s="476"/>
      <c r="E60" s="476"/>
      <c r="F60" s="476"/>
      <c r="G60" s="476"/>
      <c r="H60" s="476"/>
      <c r="I60" s="477"/>
      <c r="J60" s="485"/>
      <c r="K60" s="486"/>
      <c r="L60" s="486"/>
      <c r="M60" s="486"/>
      <c r="N60" s="487"/>
      <c r="O60" s="481"/>
      <c r="P60" s="482"/>
      <c r="Q60" s="482"/>
      <c r="R60" s="482"/>
      <c r="S60" s="482"/>
      <c r="T60" s="482"/>
      <c r="U60" s="482"/>
      <c r="V60" s="482"/>
      <c r="W60" s="482"/>
      <c r="X60" s="488"/>
      <c r="Y60" s="488"/>
      <c r="Z60" s="488"/>
      <c r="AA60" s="488"/>
      <c r="AB60" s="488"/>
      <c r="AC60" s="489"/>
      <c r="AF60" s="490"/>
      <c r="AG60" s="261"/>
    </row>
    <row r="61" spans="1:33" ht="3" customHeight="1" x14ac:dyDescent="0.45">
      <c r="A61" s="491"/>
      <c r="B61" s="492"/>
      <c r="C61" s="492"/>
      <c r="D61" s="492"/>
      <c r="E61" s="492"/>
      <c r="F61" s="492"/>
      <c r="G61" s="492"/>
      <c r="H61" s="492"/>
      <c r="I61" s="477"/>
      <c r="J61" s="493"/>
      <c r="K61" s="493"/>
      <c r="L61" s="493"/>
      <c r="M61" s="493"/>
      <c r="N61" s="493"/>
      <c r="O61" s="481"/>
      <c r="P61" s="494"/>
      <c r="Q61" s="494"/>
      <c r="R61" s="494"/>
      <c r="S61" s="494"/>
      <c r="T61" s="494"/>
      <c r="U61" s="494"/>
      <c r="V61" s="494"/>
      <c r="W61" s="494"/>
      <c r="X61" s="495"/>
      <c r="Y61" s="495"/>
      <c r="Z61" s="494"/>
      <c r="AA61" s="494"/>
      <c r="AB61" s="494"/>
      <c r="AC61" s="494"/>
      <c r="AF61" s="490"/>
      <c r="AG61" s="261"/>
    </row>
    <row r="62" spans="1:33" ht="15" customHeight="1" x14ac:dyDescent="0.45">
      <c r="A62" s="496" t="s">
        <v>33</v>
      </c>
      <c r="B62" s="497"/>
      <c r="C62" s="497"/>
      <c r="D62" s="497"/>
      <c r="E62" s="497"/>
      <c r="F62" s="497"/>
      <c r="G62" s="497"/>
      <c r="H62" s="497"/>
      <c r="I62" s="498"/>
      <c r="J62" s="499"/>
      <c r="K62" s="499"/>
      <c r="L62" s="499"/>
      <c r="M62" s="499"/>
      <c r="N62" s="499"/>
      <c r="O62" s="500"/>
      <c r="P62" s="501" t="str">
        <f>IF(COUNTBLANK(J62)=1, "",IF(J59&gt;J62, "GROSS INCOME OVER MAXIMUM ALLOWABLE BY", ""))</f>
        <v/>
      </c>
      <c r="Q62" s="502"/>
      <c r="R62" s="502"/>
      <c r="S62" s="502"/>
      <c r="T62" s="502"/>
      <c r="U62" s="502"/>
      <c r="V62" s="502"/>
      <c r="W62" s="502"/>
      <c r="X62" s="503"/>
      <c r="Y62" s="503"/>
      <c r="Z62" s="503"/>
      <c r="AA62" s="503"/>
      <c r="AB62" s="503"/>
      <c r="AC62" s="503"/>
      <c r="AD62" s="504" t="str">
        <f>IF(P62="Gross income over maximum allowable by", J59-J62, "")</f>
        <v/>
      </c>
      <c r="AE62" s="504"/>
      <c r="AF62" s="505"/>
      <c r="AG62" s="261"/>
    </row>
    <row r="63" spans="1:33" ht="4.5" customHeight="1" x14ac:dyDescent="0.45">
      <c r="A63" s="506"/>
      <c r="B63" s="507"/>
      <c r="C63" s="507"/>
      <c r="D63" s="507"/>
      <c r="E63" s="507"/>
      <c r="F63" s="507"/>
      <c r="G63" s="507"/>
      <c r="H63" s="507"/>
      <c r="I63" s="508"/>
      <c r="J63" s="509"/>
      <c r="K63" s="509"/>
      <c r="L63" s="509"/>
      <c r="M63" s="509"/>
      <c r="N63" s="509"/>
      <c r="O63" s="508"/>
      <c r="P63" s="508"/>
      <c r="Q63" s="510"/>
      <c r="R63" s="508"/>
      <c r="S63" s="508"/>
      <c r="T63" s="510"/>
      <c r="U63" s="508"/>
      <c r="V63" s="511"/>
      <c r="W63" s="508"/>
      <c r="X63" s="508"/>
      <c r="Y63" s="512"/>
      <c r="Z63" s="513"/>
      <c r="AA63" s="513"/>
      <c r="AB63" s="513"/>
      <c r="AC63" s="513"/>
      <c r="AD63" s="508"/>
      <c r="AE63" s="508"/>
      <c r="AF63" s="514"/>
      <c r="AG63" s="261"/>
    </row>
    <row r="64" spans="1:33" ht="15" customHeight="1" x14ac:dyDescent="0.45">
      <c r="A64" s="255" t="s">
        <v>34</v>
      </c>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7"/>
      <c r="AG64" s="253"/>
    </row>
    <row r="65" spans="1:33" ht="12" customHeight="1" x14ac:dyDescent="0.45">
      <c r="A65" s="515" t="s">
        <v>35</v>
      </c>
      <c r="B65" s="516"/>
      <c r="C65" s="516"/>
      <c r="D65" s="516"/>
      <c r="E65" s="51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7"/>
      <c r="AG65" s="296"/>
    </row>
    <row r="66" spans="1:33" ht="3.75" customHeight="1" x14ac:dyDescent="0.45">
      <c r="A66" s="518"/>
      <c r="AF66" s="519"/>
      <c r="AG66" s="296"/>
    </row>
    <row r="67" spans="1:33" x14ac:dyDescent="0.45">
      <c r="A67" s="520"/>
      <c r="B67" s="521" t="s">
        <v>36</v>
      </c>
      <c r="C67" s="521"/>
      <c r="D67" s="521"/>
      <c r="E67" s="521"/>
      <c r="F67" s="521"/>
      <c r="G67" s="521"/>
      <c r="H67" s="521"/>
      <c r="I67" s="522"/>
      <c r="J67" s="522"/>
      <c r="K67" s="522"/>
      <c r="L67" s="522"/>
      <c r="M67" s="522"/>
      <c r="N67" s="522"/>
      <c r="O67" s="265"/>
      <c r="P67" s="521" t="s">
        <v>37</v>
      </c>
      <c r="Q67" s="521"/>
      <c r="R67" s="521"/>
      <c r="S67" s="521"/>
      <c r="T67" s="521"/>
      <c r="U67" s="521"/>
      <c r="V67" s="521"/>
      <c r="W67" s="521"/>
      <c r="X67" s="521"/>
      <c r="Y67" s="521"/>
      <c r="Z67" s="521"/>
      <c r="AA67" s="523"/>
      <c r="AB67" s="524"/>
      <c r="AC67" s="524"/>
      <c r="AD67" s="524"/>
      <c r="AE67" s="525"/>
      <c r="AF67" s="526"/>
      <c r="AG67" s="296"/>
    </row>
    <row r="68" spans="1:33" ht="3.75" customHeight="1" x14ac:dyDescent="0.45">
      <c r="A68" s="527"/>
      <c r="B68" s="528"/>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9"/>
      <c r="AG68" s="296"/>
    </row>
    <row r="69" spans="1:33" x14ac:dyDescent="0.45">
      <c r="A69" s="520"/>
      <c r="B69" s="521" t="s">
        <v>38</v>
      </c>
      <c r="C69" s="521"/>
      <c r="D69" s="521"/>
      <c r="E69" s="521"/>
      <c r="F69" s="521"/>
      <c r="G69" s="521"/>
      <c r="H69" s="521"/>
      <c r="I69" s="522"/>
      <c r="J69" s="522"/>
      <c r="K69" s="522"/>
      <c r="L69" s="522"/>
      <c r="M69" s="522"/>
      <c r="N69" s="522"/>
      <c r="O69" s="265"/>
      <c r="P69" s="521" t="s">
        <v>39</v>
      </c>
      <c r="Q69" s="521"/>
      <c r="R69" s="521"/>
      <c r="S69" s="521"/>
      <c r="T69" s="521"/>
      <c r="U69" s="521"/>
      <c r="V69" s="530"/>
      <c r="W69" s="530"/>
      <c r="X69" s="530"/>
      <c r="Y69" s="530"/>
      <c r="Z69" s="530"/>
      <c r="AA69" s="530"/>
      <c r="AB69" s="528"/>
      <c r="AC69" s="528"/>
      <c r="AD69" s="528"/>
      <c r="AE69" s="531"/>
      <c r="AF69" s="532"/>
      <c r="AG69" s="296"/>
    </row>
    <row r="70" spans="1:33" ht="3.75" customHeight="1" x14ac:dyDescent="0.45">
      <c r="A70" s="533"/>
      <c r="B70" s="521"/>
      <c r="C70" s="521"/>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34"/>
      <c r="AG70" s="296"/>
    </row>
    <row r="71" spans="1:33" x14ac:dyDescent="0.45">
      <c r="A71" s="520"/>
      <c r="B71" s="521" t="s">
        <v>270</v>
      </c>
      <c r="C71" s="521"/>
      <c r="D71" s="521"/>
      <c r="E71" s="521"/>
      <c r="F71" s="521"/>
      <c r="G71" s="521"/>
      <c r="H71" s="521"/>
      <c r="I71" s="535"/>
      <c r="J71" s="535"/>
      <c r="K71" s="535"/>
      <c r="L71" s="535"/>
      <c r="M71" s="535"/>
      <c r="N71" s="535"/>
      <c r="O71" s="265"/>
      <c r="P71" s="521" t="s">
        <v>40</v>
      </c>
      <c r="Q71" s="521"/>
      <c r="R71" s="521"/>
      <c r="S71" s="521"/>
      <c r="T71" s="521"/>
      <c r="U71" s="521"/>
      <c r="V71" s="536" t="s">
        <v>209</v>
      </c>
      <c r="W71" s="536"/>
      <c r="X71" s="536"/>
      <c r="Y71" s="536"/>
      <c r="Z71" s="536"/>
      <c r="AA71" s="536"/>
      <c r="AF71" s="519"/>
    </row>
    <row r="72" spans="1:33" ht="3.75" customHeight="1" x14ac:dyDescent="0.45">
      <c r="A72" s="520"/>
      <c r="B72" s="537"/>
      <c r="C72" s="537"/>
      <c r="D72" s="537"/>
      <c r="E72" s="537"/>
      <c r="F72" s="537"/>
      <c r="G72" s="537"/>
      <c r="H72" s="537"/>
      <c r="I72" s="538"/>
      <c r="J72" s="538"/>
      <c r="K72" s="538"/>
      <c r="L72" s="538"/>
      <c r="M72" s="538"/>
      <c r="N72" s="538"/>
      <c r="O72" s="265"/>
      <c r="AF72" s="539"/>
      <c r="AG72" s="296"/>
    </row>
    <row r="73" spans="1:33" ht="15" customHeight="1" x14ac:dyDescent="0.45">
      <c r="A73" s="520"/>
      <c r="B73" s="537" t="s">
        <v>271</v>
      </c>
      <c r="C73" s="537"/>
      <c r="D73" s="537"/>
      <c r="E73" s="537"/>
      <c r="F73" s="537"/>
      <c r="G73" s="537"/>
      <c r="H73" s="537"/>
      <c r="I73" s="540"/>
      <c r="J73" s="541"/>
      <c r="K73" s="541"/>
      <c r="L73" s="541"/>
      <c r="M73" s="541"/>
      <c r="N73" s="542"/>
      <c r="O73" s="265"/>
      <c r="P73" s="543" t="s">
        <v>41</v>
      </c>
      <c r="Q73" s="543"/>
      <c r="R73" s="543"/>
      <c r="S73" s="543"/>
      <c r="T73" s="543"/>
      <c r="U73" s="543"/>
      <c r="V73" s="543"/>
      <c r="W73" s="544"/>
      <c r="X73" s="544"/>
      <c r="Y73" s="544"/>
      <c r="Z73" s="544"/>
      <c r="AA73" s="544"/>
      <c r="AB73" s="545"/>
      <c r="AC73" s="545"/>
      <c r="AF73" s="539"/>
      <c r="AG73" s="296"/>
    </row>
    <row r="74" spans="1:33" ht="3.75" customHeight="1" x14ac:dyDescent="0.45">
      <c r="A74" s="520"/>
      <c r="B74" s="537"/>
      <c r="C74" s="537"/>
      <c r="D74" s="537"/>
      <c r="E74" s="537"/>
      <c r="F74" s="537"/>
      <c r="G74" s="537"/>
      <c r="H74" s="537"/>
      <c r="I74" s="546"/>
      <c r="J74" s="546"/>
      <c r="K74" s="546"/>
      <c r="L74" s="546"/>
      <c r="M74" s="546"/>
      <c r="N74" s="546"/>
      <c r="O74" s="265"/>
      <c r="AD74" s="296"/>
      <c r="AF74" s="539"/>
      <c r="AG74" s="296"/>
    </row>
    <row r="75" spans="1:33" ht="15" customHeight="1" x14ac:dyDescent="0.45">
      <c r="A75" s="520"/>
      <c r="B75" s="537" t="s">
        <v>42</v>
      </c>
      <c r="C75" s="537"/>
      <c r="D75" s="537"/>
      <c r="E75" s="537"/>
      <c r="F75" s="537"/>
      <c r="G75" s="537"/>
      <c r="H75" s="537"/>
      <c r="I75" s="540"/>
      <c r="J75" s="541"/>
      <c r="K75" s="541"/>
      <c r="L75" s="541"/>
      <c r="M75" s="541"/>
      <c r="N75" s="542"/>
      <c r="O75" s="265"/>
      <c r="P75" s="547" t="str">
        <f>IF(COUNTBLANK(AA67)=1, "",IF(I77&gt;AA67, "GROSS RENT OVER MAXIMUM ALLOWABLE BY", ""))</f>
        <v/>
      </c>
      <c r="Q75" s="547"/>
      <c r="R75" s="547"/>
      <c r="S75" s="547"/>
      <c r="T75" s="547"/>
      <c r="U75" s="547"/>
      <c r="V75" s="547"/>
      <c r="W75" s="547"/>
      <c r="X75" s="547"/>
      <c r="Y75" s="547"/>
      <c r="Z75" s="503"/>
      <c r="AA75" s="548" t="str">
        <f>IF(P75="GROSS RENT OVER MAXIMUM ALLOWABLE BY",I77-AA67, "")</f>
        <v/>
      </c>
      <c r="AB75" s="548"/>
      <c r="AC75" s="548"/>
      <c r="AD75" s="548"/>
      <c r="AE75" s="549"/>
      <c r="AF75" s="539"/>
      <c r="AG75" s="296"/>
    </row>
    <row r="76" spans="1:33" ht="3.75" customHeight="1" thickBot="1" x14ac:dyDescent="0.5">
      <c r="A76" s="520"/>
      <c r="B76" s="537"/>
      <c r="C76" s="537"/>
      <c r="D76" s="537"/>
      <c r="E76" s="537"/>
      <c r="F76" s="537"/>
      <c r="G76" s="537"/>
      <c r="H76" s="537"/>
      <c r="I76" s="538"/>
      <c r="J76" s="538"/>
      <c r="K76" s="538"/>
      <c r="L76" s="538"/>
      <c r="M76" s="538"/>
      <c r="N76" s="538"/>
      <c r="O76" s="265"/>
      <c r="Q76" s="550"/>
      <c r="R76" s="550"/>
      <c r="S76" s="550"/>
      <c r="T76" s="550"/>
      <c r="U76" s="550"/>
      <c r="V76" s="550"/>
      <c r="W76" s="550"/>
      <c r="X76" s="550"/>
      <c r="Y76" s="550"/>
      <c r="Z76" s="550"/>
      <c r="AA76" s="550"/>
      <c r="AB76" s="550"/>
      <c r="AC76" s="550"/>
      <c r="AD76" s="550"/>
      <c r="AE76" s="550"/>
      <c r="AF76" s="539"/>
      <c r="AG76" s="296"/>
    </row>
    <row r="77" spans="1:33" ht="16.5" customHeight="1" x14ac:dyDescent="0.45">
      <c r="A77" s="520"/>
      <c r="B77" s="551" t="s">
        <v>43</v>
      </c>
      <c r="C77" s="551"/>
      <c r="D77" s="551"/>
      <c r="E77" s="551"/>
      <c r="F77" s="551"/>
      <c r="G77" s="551"/>
      <c r="H77" s="551"/>
      <c r="I77" s="552">
        <f>I67+I69+I71+I73+I75</f>
        <v>0</v>
      </c>
      <c r="J77" s="553"/>
      <c r="K77" s="553"/>
      <c r="L77" s="553"/>
      <c r="M77" s="553"/>
      <c r="N77" s="554"/>
      <c r="O77" s="555"/>
      <c r="P77" s="556" t="str">
        <f>IF(COUNTBLANK(AD62)=1, "",IF(AD62&gt;=1, "OVER INCOME HOUSEHOLD MAX GROSS RENT", ""))</f>
        <v/>
      </c>
      <c r="Q77" s="556"/>
      <c r="R77" s="556"/>
      <c r="S77" s="556"/>
      <c r="T77" s="556"/>
      <c r="U77" s="556"/>
      <c r="V77" s="556"/>
      <c r="W77" s="556"/>
      <c r="X77" s="556"/>
      <c r="Y77" s="556"/>
      <c r="Z77" s="556"/>
      <c r="AA77" s="556"/>
      <c r="AB77" s="556"/>
      <c r="AC77" s="557"/>
      <c r="AD77" s="558" t="str">
        <f>IF(P77="OVER INCOME HOUSEHOLD MAX GROSS RENT", (J59/12)*0.3, "")</f>
        <v/>
      </c>
      <c r="AE77" s="558"/>
      <c r="AF77" s="526"/>
      <c r="AG77" s="296"/>
    </row>
    <row r="78" spans="1:33" ht="3" customHeight="1" x14ac:dyDescent="0.45">
      <c r="A78" s="520"/>
      <c r="B78" s="551"/>
      <c r="C78" s="551"/>
      <c r="D78" s="551"/>
      <c r="E78" s="551"/>
      <c r="F78" s="551"/>
      <c r="G78" s="551"/>
      <c r="H78" s="551"/>
      <c r="I78" s="559"/>
      <c r="J78" s="560"/>
      <c r="K78" s="560"/>
      <c r="L78" s="560"/>
      <c r="M78" s="560"/>
      <c r="N78" s="561"/>
      <c r="O78" s="555"/>
      <c r="P78" s="550"/>
      <c r="Q78" s="550"/>
      <c r="R78" s="550"/>
      <c r="S78" s="550"/>
      <c r="T78" s="550"/>
      <c r="U78" s="550"/>
      <c r="V78" s="550"/>
      <c r="W78" s="550"/>
      <c r="X78" s="550"/>
      <c r="Y78" s="550"/>
      <c r="Z78" s="550"/>
      <c r="AA78" s="550"/>
      <c r="AB78" s="550"/>
      <c r="AC78" s="550"/>
      <c r="AD78" s="550"/>
      <c r="AE78" s="550"/>
      <c r="AF78" s="526"/>
      <c r="AG78" s="296"/>
    </row>
    <row r="79" spans="1:33" ht="17.25" customHeight="1" thickBot="1" x14ac:dyDescent="0.5">
      <c r="A79" s="562"/>
      <c r="B79" s="563" t="s">
        <v>197</v>
      </c>
      <c r="C79" s="563"/>
      <c r="D79" s="563"/>
      <c r="E79" s="563"/>
      <c r="F79" s="563"/>
      <c r="G79" s="563"/>
      <c r="H79" s="563"/>
      <c r="I79" s="564"/>
      <c r="J79" s="565"/>
      <c r="K79" s="565"/>
      <c r="L79" s="565"/>
      <c r="M79" s="565"/>
      <c r="N79" s="566"/>
      <c r="O79" s="503"/>
      <c r="P79" s="567" t="s">
        <v>44</v>
      </c>
      <c r="Q79" s="568"/>
      <c r="R79" s="568"/>
      <c r="S79" s="568"/>
      <c r="T79" s="568"/>
      <c r="U79" s="568"/>
      <c r="V79" s="568"/>
      <c r="W79" s="568"/>
      <c r="X79" s="568"/>
      <c r="Y79" s="568"/>
      <c r="Z79" s="568"/>
      <c r="AA79" s="568"/>
      <c r="AB79" s="568"/>
      <c r="AC79" s="568"/>
      <c r="AD79" s="568"/>
      <c r="AE79" s="569"/>
      <c r="AF79" s="570"/>
      <c r="AG79" s="296"/>
    </row>
    <row r="80" spans="1:33" ht="3.75" customHeight="1" x14ac:dyDescent="0.45">
      <c r="A80" s="571"/>
      <c r="B80" s="572"/>
      <c r="C80" s="572"/>
      <c r="D80" s="572"/>
      <c r="E80" s="572"/>
      <c r="F80" s="572"/>
      <c r="G80" s="572"/>
      <c r="H80" s="572"/>
      <c r="I80" s="573"/>
      <c r="J80" s="574"/>
      <c r="K80" s="574"/>
      <c r="L80" s="574"/>
      <c r="M80" s="574"/>
      <c r="N80" s="574"/>
      <c r="O80" s="575"/>
      <c r="P80" s="576"/>
      <c r="Q80" s="576"/>
      <c r="R80" s="576"/>
      <c r="S80" s="576"/>
      <c r="T80" s="576"/>
      <c r="U80" s="576"/>
      <c r="V80" s="576"/>
      <c r="W80" s="576"/>
      <c r="X80" s="576"/>
      <c r="Y80" s="576"/>
      <c r="Z80" s="576"/>
      <c r="AA80" s="576"/>
      <c r="AB80" s="576"/>
      <c r="AC80" s="576"/>
      <c r="AD80" s="576"/>
      <c r="AE80" s="576"/>
      <c r="AF80" s="577"/>
      <c r="AG80" s="253"/>
    </row>
    <row r="81" spans="1:33" ht="15.75" customHeight="1" x14ac:dyDescent="0.45">
      <c r="A81" s="578" t="s">
        <v>45</v>
      </c>
      <c r="B81" s="578"/>
      <c r="C81" s="578"/>
      <c r="D81" s="578"/>
      <c r="E81" s="578"/>
      <c r="F81" s="578"/>
      <c r="G81" s="578"/>
      <c r="H81" s="578"/>
      <c r="I81" s="578"/>
      <c r="J81" s="578"/>
      <c r="K81" s="578"/>
      <c r="L81" s="578"/>
      <c r="M81" s="578"/>
      <c r="N81" s="578"/>
      <c r="O81" s="578"/>
      <c r="P81" s="578"/>
      <c r="Q81" s="578"/>
      <c r="R81" s="578"/>
      <c r="S81" s="578"/>
      <c r="T81" s="578"/>
      <c r="U81" s="578"/>
      <c r="V81" s="578"/>
      <c r="W81" s="578"/>
      <c r="X81" s="578"/>
      <c r="Y81" s="578"/>
      <c r="Z81" s="578"/>
      <c r="AA81" s="578"/>
      <c r="AB81" s="578"/>
      <c r="AC81" s="578"/>
      <c r="AD81" s="578"/>
      <c r="AE81" s="578"/>
      <c r="AF81" s="578"/>
      <c r="AG81" s="253"/>
    </row>
    <row r="82" spans="1:33" ht="3.75" customHeight="1" x14ac:dyDescent="0.45">
      <c r="A82" s="579"/>
      <c r="B82" s="580"/>
      <c r="C82" s="580"/>
      <c r="D82" s="580"/>
      <c r="E82" s="580"/>
      <c r="F82" s="580"/>
      <c r="G82" s="580"/>
      <c r="H82" s="580"/>
      <c r="J82" s="581"/>
      <c r="K82" s="581"/>
      <c r="L82" s="581"/>
      <c r="M82" s="581"/>
      <c r="N82" s="581"/>
      <c r="O82" s="253"/>
      <c r="P82" s="582"/>
      <c r="Q82" s="582"/>
      <c r="R82" s="582"/>
      <c r="S82" s="582"/>
      <c r="T82" s="582"/>
      <c r="U82" s="582"/>
      <c r="V82" s="582"/>
      <c r="W82" s="582"/>
      <c r="X82" s="582"/>
      <c r="Y82" s="582"/>
      <c r="Z82" s="582"/>
      <c r="AA82" s="582"/>
      <c r="AB82" s="582"/>
      <c r="AC82" s="582"/>
      <c r="AD82" s="582"/>
      <c r="AE82" s="582"/>
      <c r="AF82" s="583"/>
      <c r="AG82" s="253"/>
    </row>
    <row r="83" spans="1:33" ht="26.25" customHeight="1" x14ac:dyDescent="0.45">
      <c r="A83" s="579"/>
      <c r="B83" s="584" t="s">
        <v>193</v>
      </c>
      <c r="C83" s="584"/>
      <c r="D83" s="584"/>
      <c r="E83" s="584"/>
      <c r="F83" s="584"/>
      <c r="G83" s="584"/>
      <c r="H83" s="584"/>
      <c r="I83" s="584"/>
      <c r="J83" s="584"/>
      <c r="K83" s="584"/>
      <c r="L83" s="584"/>
      <c r="M83" s="584"/>
      <c r="N83" s="584"/>
      <c r="O83" s="584"/>
      <c r="P83" s="584"/>
      <c r="Q83" s="584"/>
      <c r="R83" s="584"/>
      <c r="S83" s="584"/>
      <c r="T83" s="584"/>
      <c r="U83" s="584"/>
      <c r="V83" s="584"/>
      <c r="W83" s="584"/>
      <c r="X83" s="584"/>
      <c r="Y83" s="584"/>
      <c r="Z83" s="584"/>
      <c r="AA83" s="584"/>
      <c r="AB83" s="584"/>
      <c r="AC83" s="584"/>
      <c r="AD83" s="584"/>
      <c r="AE83" s="584"/>
      <c r="AF83" s="583"/>
      <c r="AG83" s="253"/>
    </row>
    <row r="84" spans="1:33" s="11" customFormat="1" ht="16.5" customHeight="1" x14ac:dyDescent="0.45">
      <c r="A84" s="585"/>
      <c r="B84" s="586" t="s">
        <v>46</v>
      </c>
      <c r="C84" s="586"/>
      <c r="D84" s="586"/>
      <c r="E84" s="586"/>
      <c r="F84" s="586"/>
      <c r="G84" s="587"/>
      <c r="H84" s="588" t="str">
        <f>IF(Tables!D19&gt;=1,"Yes","")</f>
        <v/>
      </c>
      <c r="J84" s="589" t="s">
        <v>198</v>
      </c>
      <c r="K84" s="589"/>
      <c r="L84" s="589"/>
      <c r="M84" s="589"/>
      <c r="N84" s="589"/>
      <c r="O84" s="589"/>
      <c r="P84" s="589"/>
      <c r="Q84" s="589"/>
      <c r="R84" s="590"/>
      <c r="S84" s="588" t="str">
        <f>IF(Tables!E19&gt;=1,"Yes","")</f>
        <v/>
      </c>
      <c r="T84" s="587"/>
      <c r="U84" s="589" t="s">
        <v>47</v>
      </c>
      <c r="V84" s="589"/>
      <c r="W84" s="589"/>
      <c r="X84" s="589"/>
      <c r="Y84" s="589"/>
      <c r="Z84" s="589"/>
      <c r="AA84" s="589"/>
      <c r="AB84" s="591"/>
      <c r="AC84" s="592" t="str">
        <f>IF(Tables!F19&gt;=1,"Yes","")</f>
        <v/>
      </c>
      <c r="AD84" s="593"/>
      <c r="AE84" s="594"/>
      <c r="AF84" s="595"/>
      <c r="AG84" s="596"/>
    </row>
    <row r="85" spans="1:33" ht="3.75" customHeight="1" x14ac:dyDescent="0.45">
      <c r="A85" s="579"/>
      <c r="B85" s="597"/>
      <c r="C85" s="597"/>
      <c r="D85" s="597"/>
      <c r="E85" s="597"/>
      <c r="F85" s="597"/>
      <c r="G85" s="597"/>
      <c r="H85" s="597"/>
      <c r="J85" s="597"/>
      <c r="K85" s="597"/>
      <c r="L85" s="597"/>
      <c r="M85" s="597"/>
      <c r="N85" s="597"/>
      <c r="O85" s="597"/>
      <c r="P85" s="597"/>
      <c r="Q85" s="597"/>
      <c r="R85" s="597"/>
      <c r="S85" s="597"/>
      <c r="T85" s="597"/>
      <c r="U85" s="597"/>
      <c r="V85" s="597"/>
      <c r="W85" s="597"/>
      <c r="X85" s="597"/>
      <c r="Y85" s="597"/>
      <c r="Z85" s="597"/>
      <c r="AA85" s="597"/>
      <c r="AB85" s="597"/>
      <c r="AC85" s="597"/>
      <c r="AD85" s="597"/>
      <c r="AE85" s="597"/>
      <c r="AF85" s="583"/>
      <c r="AG85" s="253"/>
    </row>
    <row r="86" spans="1:33" ht="16.5" customHeight="1" x14ac:dyDescent="0.45">
      <c r="A86" s="579"/>
      <c r="B86" s="598" t="s">
        <v>48</v>
      </c>
      <c r="C86" s="580"/>
      <c r="D86" s="580"/>
      <c r="E86" s="580"/>
      <c r="F86" s="580"/>
      <c r="G86" s="580"/>
      <c r="H86" s="599"/>
      <c r="J86" s="254" t="s">
        <v>194</v>
      </c>
      <c r="K86" s="581"/>
      <c r="L86" s="581"/>
      <c r="M86" s="581"/>
      <c r="N86" s="581"/>
      <c r="O86" s="581"/>
      <c r="P86" s="253"/>
      <c r="Q86" s="582"/>
      <c r="R86" s="582"/>
      <c r="S86" s="600"/>
      <c r="T86" s="582"/>
      <c r="U86" s="254" t="s">
        <v>49</v>
      </c>
      <c r="V86" s="581"/>
      <c r="W86" s="581"/>
      <c r="X86" s="581"/>
      <c r="Y86" s="581"/>
      <c r="Z86" s="253"/>
      <c r="AA86" s="582"/>
      <c r="AB86" s="582"/>
      <c r="AC86" s="601"/>
      <c r="AD86" s="602"/>
      <c r="AE86" s="603"/>
      <c r="AF86" s="583"/>
      <c r="AG86" s="253"/>
    </row>
    <row r="87" spans="1:33" ht="3.75" customHeight="1" x14ac:dyDescent="0.45">
      <c r="A87" s="579"/>
      <c r="B87" s="598"/>
      <c r="C87" s="580"/>
      <c r="D87" s="580"/>
      <c r="E87" s="580"/>
      <c r="F87" s="580"/>
      <c r="G87" s="580"/>
      <c r="H87" s="580"/>
      <c r="K87" s="581"/>
      <c r="L87" s="581"/>
      <c r="M87" s="581"/>
      <c r="N87" s="581"/>
      <c r="O87" s="581"/>
      <c r="P87" s="253"/>
      <c r="Q87" s="582"/>
      <c r="R87" s="582"/>
      <c r="S87" s="582"/>
      <c r="T87" s="582"/>
      <c r="V87" s="581"/>
      <c r="W87" s="581"/>
      <c r="X87" s="581"/>
      <c r="Y87" s="581"/>
      <c r="Z87" s="253"/>
      <c r="AA87" s="582"/>
      <c r="AB87" s="582"/>
      <c r="AC87" s="582"/>
      <c r="AD87" s="582"/>
      <c r="AE87" s="582"/>
      <c r="AF87" s="583"/>
      <c r="AG87" s="253"/>
    </row>
    <row r="88" spans="1:33" ht="16.5" customHeight="1" x14ac:dyDescent="0.45">
      <c r="A88" s="579"/>
      <c r="B88" s="598" t="s">
        <v>50</v>
      </c>
      <c r="C88" s="580"/>
      <c r="D88" s="580"/>
      <c r="E88" s="580"/>
      <c r="F88" s="580"/>
      <c r="G88" s="580"/>
      <c r="H88" s="599"/>
      <c r="J88" s="254" t="s">
        <v>51</v>
      </c>
      <c r="K88" s="581"/>
      <c r="L88" s="581"/>
      <c r="M88" s="581"/>
      <c r="N88" s="581"/>
      <c r="O88" s="581"/>
      <c r="P88" s="253"/>
      <c r="Q88" s="582"/>
      <c r="R88" s="582"/>
      <c r="S88" s="600"/>
      <c r="T88" s="582"/>
      <c r="U88" s="254" t="s">
        <v>52</v>
      </c>
      <c r="V88" s="581"/>
      <c r="W88" s="581"/>
      <c r="X88" s="581"/>
      <c r="Y88" s="581"/>
      <c r="Z88" s="253"/>
      <c r="AA88" s="582"/>
      <c r="AB88" s="582"/>
      <c r="AC88" s="601"/>
      <c r="AD88" s="602"/>
      <c r="AE88" s="603"/>
      <c r="AF88" s="583"/>
      <c r="AG88" s="253"/>
    </row>
    <row r="89" spans="1:33" ht="3" customHeight="1" x14ac:dyDescent="0.45">
      <c r="A89" s="579"/>
      <c r="B89" s="598"/>
      <c r="C89" s="580"/>
      <c r="D89" s="580"/>
      <c r="E89" s="580"/>
      <c r="F89" s="580"/>
      <c r="G89" s="580"/>
      <c r="H89" s="580"/>
      <c r="K89" s="581"/>
      <c r="L89" s="581"/>
      <c r="M89" s="581"/>
      <c r="N89" s="581"/>
      <c r="O89" s="581"/>
      <c r="P89" s="253"/>
      <c r="Q89" s="582"/>
      <c r="R89" s="582"/>
      <c r="S89" s="582"/>
      <c r="T89" s="582"/>
      <c r="V89" s="581"/>
      <c r="W89" s="581"/>
      <c r="X89" s="581"/>
      <c r="Y89" s="581"/>
      <c r="Z89" s="253"/>
      <c r="AA89" s="582"/>
      <c r="AB89" s="582"/>
      <c r="AC89" s="582"/>
      <c r="AD89" s="582"/>
      <c r="AE89" s="582"/>
      <c r="AF89" s="583"/>
      <c r="AG89" s="253"/>
    </row>
    <row r="90" spans="1:33" ht="16.5" customHeight="1" x14ac:dyDescent="0.45">
      <c r="A90" s="579"/>
      <c r="B90" s="604" t="s">
        <v>53</v>
      </c>
      <c r="C90" s="604"/>
      <c r="D90" s="604"/>
      <c r="E90" s="604"/>
      <c r="F90" s="604"/>
      <c r="G90" s="580"/>
      <c r="H90" s="599"/>
      <c r="J90" s="254" t="s">
        <v>54</v>
      </c>
      <c r="K90" s="581"/>
      <c r="L90" s="581"/>
      <c r="M90" s="581"/>
      <c r="N90" s="581"/>
      <c r="O90" s="581"/>
      <c r="P90" s="253"/>
      <c r="Q90" s="582"/>
      <c r="R90" s="582"/>
      <c r="S90" s="600"/>
      <c r="T90" s="582"/>
      <c r="U90" s="254" t="s">
        <v>55</v>
      </c>
      <c r="V90" s="581"/>
      <c r="W90" s="581"/>
      <c r="X90" s="581"/>
      <c r="Y90" s="581"/>
      <c r="Z90" s="253"/>
      <c r="AA90" s="582"/>
      <c r="AB90" s="582"/>
      <c r="AC90" s="601"/>
      <c r="AD90" s="602"/>
      <c r="AE90" s="603"/>
      <c r="AF90" s="583"/>
      <c r="AG90" s="253"/>
    </row>
    <row r="91" spans="1:33" ht="3.75" customHeight="1" x14ac:dyDescent="0.45">
      <c r="A91" s="579"/>
      <c r="B91" s="580"/>
      <c r="C91" s="580"/>
      <c r="D91" s="580"/>
      <c r="E91" s="580"/>
      <c r="F91" s="580"/>
      <c r="G91" s="580"/>
      <c r="H91" s="580"/>
      <c r="K91" s="581"/>
      <c r="L91" s="581"/>
      <c r="M91" s="581"/>
      <c r="N91" s="581"/>
      <c r="O91" s="581"/>
      <c r="P91" s="253"/>
      <c r="Q91" s="582"/>
      <c r="R91" s="582"/>
      <c r="S91" s="582"/>
      <c r="T91" s="582"/>
      <c r="U91" s="582"/>
      <c r="V91" s="582"/>
      <c r="W91" s="582"/>
      <c r="X91" s="582"/>
      <c r="Y91" s="582"/>
      <c r="Z91" s="582"/>
      <c r="AA91" s="582"/>
      <c r="AB91" s="582"/>
      <c r="AC91" s="582"/>
      <c r="AD91" s="582"/>
      <c r="AE91" s="582"/>
      <c r="AF91" s="583"/>
      <c r="AG91" s="253"/>
    </row>
    <row r="92" spans="1:33" ht="13.5" customHeight="1" x14ac:dyDescent="0.45">
      <c r="A92" s="579"/>
      <c r="B92" s="604" t="s">
        <v>56</v>
      </c>
      <c r="C92" s="604"/>
      <c r="D92" s="604"/>
      <c r="E92" s="604"/>
      <c r="F92" s="604"/>
      <c r="G92" s="580"/>
      <c r="H92" s="599"/>
      <c r="J92" s="604" t="s">
        <v>56</v>
      </c>
      <c r="K92" s="604"/>
      <c r="L92" s="604"/>
      <c r="M92" s="604"/>
      <c r="N92" s="604"/>
      <c r="O92" s="581"/>
      <c r="P92" s="253"/>
      <c r="Q92" s="582"/>
      <c r="R92" s="582"/>
      <c r="S92" s="600"/>
      <c r="T92" s="582"/>
      <c r="U92" s="254" t="s">
        <v>57</v>
      </c>
      <c r="V92" s="581"/>
      <c r="W92" s="581"/>
      <c r="X92" s="581"/>
      <c r="Y92" s="581"/>
      <c r="Z92" s="253"/>
      <c r="AA92" s="582"/>
      <c r="AB92" s="582"/>
      <c r="AC92" s="601"/>
      <c r="AD92" s="602"/>
      <c r="AE92" s="603"/>
      <c r="AF92" s="583"/>
      <c r="AG92" s="253"/>
    </row>
    <row r="93" spans="1:33" ht="3.75" customHeight="1" x14ac:dyDescent="0.45">
      <c r="A93" s="571"/>
      <c r="B93" s="572"/>
      <c r="C93" s="572"/>
      <c r="D93" s="572"/>
      <c r="E93" s="572"/>
      <c r="F93" s="572"/>
      <c r="G93" s="572"/>
      <c r="H93" s="572"/>
      <c r="I93" s="573"/>
      <c r="J93" s="574"/>
      <c r="K93" s="574"/>
      <c r="L93" s="574"/>
      <c r="M93" s="574"/>
      <c r="N93" s="574"/>
      <c r="O93" s="575"/>
      <c r="P93" s="576"/>
      <c r="Q93" s="576"/>
      <c r="R93" s="576"/>
      <c r="S93" s="576"/>
      <c r="T93" s="576"/>
      <c r="U93" s="576"/>
      <c r="V93" s="576"/>
      <c r="W93" s="576"/>
      <c r="X93" s="576"/>
      <c r="Y93" s="576"/>
      <c r="Z93" s="576"/>
      <c r="AA93" s="576"/>
      <c r="AB93" s="576"/>
      <c r="AC93" s="576"/>
      <c r="AD93" s="576"/>
      <c r="AE93" s="576"/>
      <c r="AF93" s="577"/>
      <c r="AG93" s="253"/>
    </row>
    <row r="94" spans="1:33" ht="15" customHeight="1" x14ac:dyDescent="0.45">
      <c r="A94" s="578" t="s">
        <v>58</v>
      </c>
      <c r="B94" s="578"/>
      <c r="C94" s="578"/>
      <c r="D94" s="578"/>
      <c r="E94" s="578"/>
      <c r="F94" s="578"/>
      <c r="G94" s="578"/>
      <c r="H94" s="578"/>
      <c r="I94" s="578"/>
      <c r="J94" s="578"/>
      <c r="K94" s="578"/>
      <c r="L94" s="578"/>
      <c r="M94" s="578"/>
      <c r="N94" s="578"/>
      <c r="O94" s="578"/>
      <c r="P94" s="578"/>
      <c r="Q94" s="578"/>
      <c r="R94" s="578"/>
      <c r="S94" s="578"/>
      <c r="T94" s="578"/>
      <c r="U94" s="578"/>
      <c r="V94" s="578"/>
      <c r="W94" s="578"/>
      <c r="X94" s="578"/>
      <c r="Y94" s="578"/>
      <c r="Z94" s="578"/>
      <c r="AA94" s="578"/>
      <c r="AB94" s="578"/>
      <c r="AC94" s="578"/>
      <c r="AD94" s="578"/>
      <c r="AE94" s="578"/>
      <c r="AF94" s="578"/>
      <c r="AG94" s="296"/>
    </row>
    <row r="95" spans="1:33" x14ac:dyDescent="0.45">
      <c r="A95" s="605" t="s">
        <v>196</v>
      </c>
      <c r="B95" s="605"/>
      <c r="C95" s="605"/>
      <c r="D95" s="605"/>
      <c r="E95" s="605"/>
      <c r="F95" s="605"/>
      <c r="G95" s="605"/>
      <c r="H95" s="605"/>
      <c r="I95" s="605"/>
      <c r="J95" s="605"/>
      <c r="K95" s="605"/>
      <c r="L95" s="605"/>
      <c r="M95" s="605"/>
      <c r="N95" s="605"/>
      <c r="O95" s="605"/>
      <c r="P95" s="605"/>
      <c r="Q95" s="605"/>
      <c r="R95" s="605"/>
      <c r="S95" s="605"/>
      <c r="T95" s="605"/>
      <c r="U95" s="605"/>
      <c r="V95" s="605"/>
      <c r="W95" s="605"/>
      <c r="X95" s="605"/>
      <c r="Y95" s="605"/>
      <c r="Z95" s="605"/>
      <c r="AA95" s="605"/>
      <c r="AB95" s="605"/>
      <c r="AC95" s="605"/>
      <c r="AD95" s="605"/>
      <c r="AE95" s="605"/>
      <c r="AF95" s="605"/>
      <c r="AG95" s="253"/>
    </row>
    <row r="96" spans="1:33" x14ac:dyDescent="0.45">
      <c r="A96" s="605"/>
      <c r="B96" s="605"/>
      <c r="C96" s="605"/>
      <c r="D96" s="605"/>
      <c r="E96" s="605"/>
      <c r="F96" s="605"/>
      <c r="G96" s="605"/>
      <c r="H96" s="605"/>
      <c r="I96" s="605"/>
      <c r="J96" s="605"/>
      <c r="K96" s="605"/>
      <c r="L96" s="605"/>
      <c r="M96" s="605"/>
      <c r="N96" s="605"/>
      <c r="O96" s="605"/>
      <c r="P96" s="605"/>
      <c r="Q96" s="605"/>
      <c r="R96" s="605"/>
      <c r="S96" s="605"/>
      <c r="T96" s="605"/>
      <c r="U96" s="605"/>
      <c r="V96" s="605"/>
      <c r="W96" s="605"/>
      <c r="X96" s="605"/>
      <c r="Y96" s="605"/>
      <c r="Z96" s="605"/>
      <c r="AA96" s="605"/>
      <c r="AB96" s="605"/>
      <c r="AC96" s="605"/>
      <c r="AD96" s="605"/>
      <c r="AE96" s="605"/>
      <c r="AF96" s="605"/>
      <c r="AG96" s="253"/>
    </row>
    <row r="97" spans="1:33" ht="17.25" customHeight="1" x14ac:dyDescent="0.45">
      <c r="A97" s="605"/>
      <c r="B97" s="605"/>
      <c r="C97" s="605"/>
      <c r="D97" s="605"/>
      <c r="E97" s="605"/>
      <c r="F97" s="605"/>
      <c r="G97" s="605"/>
      <c r="H97" s="605"/>
      <c r="I97" s="605"/>
      <c r="J97" s="605"/>
      <c r="K97" s="605"/>
      <c r="L97" s="605"/>
      <c r="M97" s="605"/>
      <c r="N97" s="605"/>
      <c r="O97" s="605"/>
      <c r="P97" s="605"/>
      <c r="Q97" s="605"/>
      <c r="R97" s="605"/>
      <c r="S97" s="605"/>
      <c r="T97" s="605"/>
      <c r="U97" s="605"/>
      <c r="V97" s="605"/>
      <c r="W97" s="605"/>
      <c r="X97" s="605"/>
      <c r="Y97" s="605"/>
      <c r="Z97" s="605"/>
      <c r="AA97" s="605"/>
      <c r="AB97" s="605"/>
      <c r="AC97" s="605"/>
      <c r="AD97" s="605"/>
      <c r="AE97" s="605"/>
      <c r="AF97" s="605"/>
      <c r="AG97" s="253"/>
    </row>
    <row r="98" spans="1:33" ht="20.350000000000001" customHeight="1" x14ac:dyDescent="0.45">
      <c r="A98" s="606"/>
      <c r="B98" s="607"/>
      <c r="C98" s="607"/>
      <c r="D98" s="607"/>
      <c r="E98" s="607"/>
      <c r="F98" s="607"/>
      <c r="G98" s="607"/>
      <c r="H98" s="607"/>
      <c r="I98" s="607"/>
      <c r="J98" s="607"/>
      <c r="K98" s="607"/>
      <c r="L98" s="607"/>
      <c r="M98" s="607"/>
      <c r="N98" s="607"/>
      <c r="O98" s="607"/>
      <c r="P98" s="607"/>
      <c r="Q98" s="607"/>
      <c r="R98" s="606"/>
      <c r="S98" s="608"/>
      <c r="T98" s="608"/>
      <c r="U98" s="608"/>
      <c r="V98" s="608"/>
      <c r="W98" s="608"/>
      <c r="X98" s="608"/>
      <c r="Y98" s="609"/>
      <c r="Z98" s="609"/>
      <c r="AA98" s="609"/>
      <c r="AB98" s="609"/>
      <c r="AC98" s="609"/>
      <c r="AD98" s="609"/>
      <c r="AE98" s="609"/>
      <c r="AF98" s="609"/>
      <c r="AG98" s="253"/>
    </row>
    <row r="99" spans="1:33" ht="10.5" customHeight="1" x14ac:dyDescent="0.45">
      <c r="A99" s="610" t="s">
        <v>59</v>
      </c>
      <c r="B99" s="610"/>
      <c r="C99" s="610"/>
      <c r="D99" s="610"/>
      <c r="E99" s="610"/>
      <c r="F99" s="610"/>
      <c r="G99" s="610"/>
      <c r="H99" s="610"/>
      <c r="I99" s="610"/>
      <c r="J99" s="610"/>
      <c r="K99" s="610"/>
      <c r="L99" s="610"/>
      <c r="M99" s="610"/>
      <c r="N99" s="610"/>
      <c r="O99" s="610"/>
      <c r="P99" s="610"/>
      <c r="Q99" s="610"/>
      <c r="R99" s="610"/>
      <c r="S99" s="610" t="s">
        <v>60</v>
      </c>
      <c r="T99" s="610"/>
      <c r="U99" s="610"/>
      <c r="V99" s="610"/>
      <c r="W99" s="610"/>
      <c r="X99" s="610"/>
      <c r="Y99" s="610"/>
      <c r="Z99" s="610"/>
      <c r="AA99" s="610"/>
      <c r="AB99" s="610"/>
      <c r="AC99" s="610"/>
      <c r="AD99" s="610"/>
      <c r="AE99" s="610"/>
      <c r="AF99" s="610"/>
      <c r="AG99" s="261"/>
    </row>
    <row r="100" spans="1:33" ht="5.25" customHeight="1" x14ac:dyDescent="0.45">
      <c r="A100" s="611"/>
      <c r="B100" s="611"/>
      <c r="C100" s="611"/>
      <c r="D100" s="611"/>
      <c r="E100" s="611"/>
      <c r="F100" s="611"/>
      <c r="G100" s="611"/>
      <c r="H100" s="611"/>
      <c r="I100" s="611"/>
      <c r="J100" s="611"/>
      <c r="K100" s="611"/>
      <c r="L100" s="611"/>
      <c r="M100" s="611"/>
      <c r="N100" s="611"/>
      <c r="O100" s="611"/>
      <c r="P100" s="611"/>
      <c r="Q100" s="611"/>
      <c r="R100" s="611"/>
      <c r="S100" s="611"/>
      <c r="T100" s="611"/>
      <c r="U100" s="611"/>
      <c r="V100" s="611"/>
      <c r="W100" s="611"/>
      <c r="X100" s="611"/>
      <c r="Y100" s="611"/>
      <c r="Z100" s="611"/>
      <c r="AA100" s="611"/>
      <c r="AB100" s="611"/>
      <c r="AC100" s="611"/>
      <c r="AD100" s="611"/>
      <c r="AE100" s="611"/>
      <c r="AF100" s="611"/>
      <c r="AG100" s="612"/>
    </row>
    <row r="101" spans="1:33" s="615" customFormat="1" ht="35.25" customHeight="1" x14ac:dyDescent="0.45">
      <c r="A101" s="613" t="s">
        <v>61</v>
      </c>
      <c r="B101" s="613"/>
      <c r="C101" s="613"/>
      <c r="D101" s="613"/>
      <c r="E101" s="613"/>
      <c r="F101" s="613"/>
      <c r="G101" s="613"/>
      <c r="H101" s="613"/>
      <c r="I101" s="613"/>
      <c r="J101" s="613"/>
      <c r="K101" s="613"/>
      <c r="L101" s="613"/>
      <c r="M101" s="613"/>
      <c r="N101" s="613"/>
      <c r="O101" s="613"/>
      <c r="P101" s="613"/>
      <c r="Q101" s="613"/>
      <c r="R101" s="613"/>
      <c r="S101" s="613"/>
      <c r="T101" s="613"/>
      <c r="U101" s="613"/>
      <c r="V101" s="613"/>
      <c r="W101" s="613"/>
      <c r="X101" s="613"/>
      <c r="Y101" s="613"/>
      <c r="Z101" s="613"/>
      <c r="AA101" s="613"/>
      <c r="AB101" s="613"/>
      <c r="AC101" s="613"/>
      <c r="AD101" s="613"/>
      <c r="AE101" s="613"/>
      <c r="AF101" s="613"/>
      <c r="AG101" s="614"/>
    </row>
    <row r="102" spans="1:33" ht="72.75" customHeight="1" x14ac:dyDescent="0.45">
      <c r="A102" s="616" t="s">
        <v>62</v>
      </c>
      <c r="B102" s="616"/>
      <c r="C102" s="616"/>
      <c r="D102" s="616"/>
      <c r="E102" s="616"/>
      <c r="F102" s="616"/>
      <c r="G102" s="616"/>
      <c r="H102" s="616"/>
      <c r="I102" s="616"/>
      <c r="J102" s="616"/>
      <c r="K102" s="616"/>
      <c r="L102" s="616"/>
      <c r="M102" s="616"/>
      <c r="N102" s="616"/>
      <c r="O102" s="616"/>
      <c r="P102" s="616"/>
      <c r="Q102" s="616"/>
      <c r="R102" s="616"/>
      <c r="S102" s="616"/>
      <c r="T102" s="616"/>
      <c r="U102" s="616"/>
      <c r="V102" s="616"/>
      <c r="W102" s="616"/>
      <c r="X102" s="616"/>
      <c r="Y102" s="616"/>
      <c r="Z102" s="616"/>
      <c r="AA102" s="616"/>
      <c r="AB102" s="616"/>
      <c r="AC102" s="616"/>
      <c r="AD102" s="616"/>
      <c r="AE102" s="616"/>
      <c r="AF102" s="616"/>
      <c r="AG102" s="253"/>
    </row>
    <row r="103" spans="1:33" ht="15" customHeight="1" x14ac:dyDescent="0.45">
      <c r="A103" s="606"/>
      <c r="B103" s="617"/>
      <c r="C103" s="617"/>
      <c r="D103" s="617"/>
      <c r="E103" s="617"/>
      <c r="F103" s="617"/>
      <c r="G103" s="617"/>
      <c r="H103" s="617"/>
      <c r="I103" s="618"/>
      <c r="J103" s="619"/>
      <c r="K103" s="619"/>
      <c r="L103" s="619"/>
      <c r="M103" s="619"/>
      <c r="N103" s="619"/>
      <c r="O103" s="618"/>
      <c r="P103" s="617"/>
      <c r="Q103" s="617"/>
      <c r="R103" s="617"/>
      <c r="S103" s="617"/>
      <c r="T103" s="617"/>
      <c r="U103" s="617"/>
      <c r="V103" s="617"/>
      <c r="W103" s="617"/>
      <c r="X103" s="617"/>
      <c r="Y103" s="617"/>
      <c r="Z103" s="617"/>
      <c r="AA103" s="618"/>
      <c r="AB103" s="619"/>
      <c r="AC103" s="619"/>
      <c r="AD103" s="619"/>
      <c r="AE103" s="619"/>
      <c r="AF103" s="620"/>
      <c r="AG103" s="253"/>
    </row>
    <row r="104" spans="1:33" x14ac:dyDescent="0.45">
      <c r="A104" s="502"/>
      <c r="B104" s="621" t="s">
        <v>63</v>
      </c>
      <c r="C104" s="621"/>
      <c r="D104" s="621"/>
      <c r="E104" s="621"/>
      <c r="F104" s="621"/>
      <c r="G104" s="621"/>
      <c r="H104" s="621"/>
      <c r="I104" s="502"/>
      <c r="J104" s="610" t="s">
        <v>60</v>
      </c>
      <c r="K104" s="610"/>
      <c r="L104" s="610"/>
      <c r="M104" s="610"/>
      <c r="N104" s="610"/>
      <c r="O104" s="261"/>
      <c r="P104" s="610" t="s">
        <v>64</v>
      </c>
      <c r="Q104" s="610"/>
      <c r="R104" s="610"/>
      <c r="S104" s="610"/>
      <c r="T104" s="610"/>
      <c r="U104" s="610"/>
      <c r="V104" s="610"/>
      <c r="W104" s="610"/>
      <c r="X104" s="610"/>
      <c r="Y104" s="610"/>
      <c r="Z104" s="610"/>
      <c r="AA104" s="261"/>
      <c r="AB104" s="610" t="s">
        <v>60</v>
      </c>
      <c r="AC104" s="610"/>
      <c r="AD104" s="610"/>
      <c r="AE104" s="610"/>
      <c r="AF104" s="502"/>
      <c r="AG104" s="261"/>
    </row>
    <row r="105" spans="1:33" ht="9" customHeight="1" x14ac:dyDescent="0.45">
      <c r="A105" s="622"/>
      <c r="B105" s="623"/>
      <c r="C105" s="623"/>
      <c r="D105" s="623"/>
      <c r="E105" s="623"/>
      <c r="F105" s="623"/>
      <c r="G105" s="623"/>
      <c r="H105" s="623"/>
      <c r="I105" s="624"/>
      <c r="J105" s="625"/>
      <c r="K105" s="626"/>
      <c r="L105" s="626"/>
      <c r="M105" s="626"/>
      <c r="N105" s="626"/>
      <c r="O105" s="624"/>
      <c r="P105" s="627"/>
      <c r="Q105" s="627"/>
      <c r="R105" s="627"/>
      <c r="S105" s="627"/>
      <c r="T105" s="627"/>
      <c r="U105" s="627"/>
      <c r="V105" s="627"/>
      <c r="W105" s="627"/>
      <c r="X105" s="627"/>
      <c r="Y105" s="627"/>
      <c r="Z105" s="627"/>
      <c r="AA105" s="624"/>
      <c r="AB105" s="628"/>
      <c r="AC105" s="628"/>
      <c r="AD105" s="628"/>
      <c r="AE105" s="628"/>
      <c r="AF105" s="624"/>
      <c r="AG105" s="253"/>
    </row>
    <row r="106" spans="1:33" ht="9" customHeight="1" x14ac:dyDescent="0.45">
      <c r="A106" s="606"/>
      <c r="B106" s="617"/>
      <c r="C106" s="617"/>
      <c r="D106" s="617"/>
      <c r="E106" s="617"/>
      <c r="F106" s="617"/>
      <c r="G106" s="617"/>
      <c r="H106" s="617"/>
      <c r="I106" s="618"/>
      <c r="J106" s="629"/>
      <c r="K106" s="629"/>
      <c r="L106" s="629"/>
      <c r="M106" s="629"/>
      <c r="N106" s="629"/>
      <c r="O106" s="618"/>
      <c r="P106" s="530"/>
      <c r="Q106" s="530"/>
      <c r="R106" s="530"/>
      <c r="S106" s="530"/>
      <c r="T106" s="530"/>
      <c r="U106" s="530"/>
      <c r="V106" s="530"/>
      <c r="W106" s="530"/>
      <c r="X106" s="530"/>
      <c r="Y106" s="530"/>
      <c r="Z106" s="530"/>
      <c r="AA106" s="618"/>
      <c r="AB106" s="630"/>
      <c r="AC106" s="630"/>
      <c r="AD106" s="630"/>
      <c r="AE106" s="630"/>
      <c r="AF106" s="631"/>
      <c r="AG106" s="253"/>
    </row>
    <row r="107" spans="1:33" x14ac:dyDescent="0.45">
      <c r="A107" s="502"/>
      <c r="B107" s="621" t="s">
        <v>65</v>
      </c>
      <c r="C107" s="621"/>
      <c r="D107" s="621"/>
      <c r="E107" s="621"/>
      <c r="F107" s="621"/>
      <c r="G107" s="621"/>
      <c r="H107" s="621"/>
      <c r="I107" s="261"/>
      <c r="J107" s="610" t="s">
        <v>60</v>
      </c>
      <c r="K107" s="610"/>
      <c r="L107" s="610"/>
      <c r="M107" s="610"/>
      <c r="N107" s="610"/>
      <c r="O107" s="261"/>
      <c r="P107" s="610" t="s">
        <v>66</v>
      </c>
      <c r="Q107" s="610"/>
      <c r="R107" s="610"/>
      <c r="S107" s="610"/>
      <c r="T107" s="610"/>
      <c r="U107" s="610"/>
      <c r="V107" s="610"/>
      <c r="W107" s="610"/>
      <c r="X107" s="610"/>
      <c r="Y107" s="610"/>
      <c r="Z107" s="610"/>
      <c r="AA107" s="261"/>
      <c r="AB107" s="610" t="s">
        <v>60</v>
      </c>
      <c r="AC107" s="610"/>
      <c r="AD107" s="610"/>
      <c r="AE107" s="610"/>
      <c r="AF107" s="502"/>
      <c r="AG107" s="261"/>
    </row>
    <row r="108" spans="1:33" ht="6" customHeight="1" x14ac:dyDescent="0.45">
      <c r="A108" s="502"/>
      <c r="B108" s="261"/>
      <c r="C108" s="261"/>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502"/>
      <c r="AG108" s="261"/>
    </row>
    <row r="109" spans="1:33" ht="6.75" customHeight="1" x14ac:dyDescent="0.45">
      <c r="A109" s="632"/>
      <c r="B109" s="632"/>
      <c r="C109" s="632"/>
      <c r="D109" s="632"/>
      <c r="E109" s="632"/>
      <c r="F109" s="632"/>
      <c r="G109" s="632"/>
      <c r="H109" s="632"/>
      <c r="I109" s="632"/>
      <c r="J109" s="632"/>
      <c r="K109" s="632"/>
      <c r="L109" s="632"/>
      <c r="M109" s="632"/>
      <c r="N109" s="632"/>
      <c r="O109" s="632"/>
      <c r="P109" s="632"/>
      <c r="Q109" s="632"/>
      <c r="R109" s="632"/>
      <c r="S109" s="632"/>
      <c r="T109" s="632"/>
      <c r="U109" s="632"/>
      <c r="V109" s="632"/>
      <c r="W109" s="632"/>
      <c r="X109" s="632"/>
      <c r="Y109" s="632"/>
      <c r="Z109" s="632"/>
      <c r="AA109" s="632"/>
      <c r="AB109" s="632"/>
      <c r="AC109" s="632"/>
      <c r="AD109" s="632"/>
      <c r="AE109" s="632"/>
      <c r="AF109" s="632"/>
    </row>
  </sheetData>
  <mergeCells count="283">
    <mergeCell ref="J1:AF1"/>
    <mergeCell ref="A25:B25"/>
    <mergeCell ref="A26:B26"/>
    <mergeCell ref="A27:B27"/>
    <mergeCell ref="A29:B29"/>
    <mergeCell ref="A31:B31"/>
    <mergeCell ref="A32:B32"/>
    <mergeCell ref="C32:J32"/>
    <mergeCell ref="C31:J31"/>
    <mergeCell ref="C25:J25"/>
    <mergeCell ref="C26:J26"/>
    <mergeCell ref="C27:J27"/>
    <mergeCell ref="C29:J29"/>
    <mergeCell ref="X29:AF29"/>
    <mergeCell ref="K31:Q31"/>
    <mergeCell ref="R31:W31"/>
    <mergeCell ref="X31:AF31"/>
    <mergeCell ref="A2:AF2"/>
    <mergeCell ref="G4:W4"/>
    <mergeCell ref="A6:F6"/>
    <mergeCell ref="A3:AF3"/>
    <mergeCell ref="AE11:AF11"/>
    <mergeCell ref="A5:F5"/>
    <mergeCell ref="AD4:AE4"/>
    <mergeCell ref="A70:AF70"/>
    <mergeCell ref="AB69:AD69"/>
    <mergeCell ref="B69:H69"/>
    <mergeCell ref="X43:AF43"/>
    <mergeCell ref="A42:B42"/>
    <mergeCell ref="L39:R39"/>
    <mergeCell ref="L42:R42"/>
    <mergeCell ref="C42:K42"/>
    <mergeCell ref="A39:B39"/>
    <mergeCell ref="A40:B40"/>
    <mergeCell ref="X42:AF42"/>
    <mergeCell ref="S42:W42"/>
    <mergeCell ref="C43:K43"/>
    <mergeCell ref="S43:W43"/>
    <mergeCell ref="G54:X54"/>
    <mergeCell ref="AD62:AE62"/>
    <mergeCell ref="V69:AA69"/>
    <mergeCell ref="A58:W58"/>
    <mergeCell ref="X51:AF51"/>
    <mergeCell ref="I47:J47"/>
    <mergeCell ref="A48:AF48"/>
    <mergeCell ref="Y56:AF56"/>
    <mergeCell ref="AD54:AE54"/>
    <mergeCell ref="P67:Z67"/>
    <mergeCell ref="P103:Z103"/>
    <mergeCell ref="S99:X99"/>
    <mergeCell ref="A94:AF94"/>
    <mergeCell ref="I77:N79"/>
    <mergeCell ref="A95:AF97"/>
    <mergeCell ref="Y98:AF98"/>
    <mergeCell ref="I71:N71"/>
    <mergeCell ref="I73:N73"/>
    <mergeCell ref="I75:N75"/>
    <mergeCell ref="A99:R99"/>
    <mergeCell ref="B98:Q98"/>
    <mergeCell ref="S98:X98"/>
    <mergeCell ref="B71:H71"/>
    <mergeCell ref="A81:AF81"/>
    <mergeCell ref="B83:AE83"/>
    <mergeCell ref="B84:F84"/>
    <mergeCell ref="B90:F90"/>
    <mergeCell ref="B92:F92"/>
    <mergeCell ref="AA75:AD75"/>
    <mergeCell ref="W73:AA73"/>
    <mergeCell ref="B79:H79"/>
    <mergeCell ref="J84:Q84"/>
    <mergeCell ref="U84:AA84"/>
    <mergeCell ref="P79:AE79"/>
    <mergeCell ref="B107:H107"/>
    <mergeCell ref="B103:H103"/>
    <mergeCell ref="P104:Z104"/>
    <mergeCell ref="P71:U71"/>
    <mergeCell ref="V71:AA71"/>
    <mergeCell ref="P69:U69"/>
    <mergeCell ref="I69:N69"/>
    <mergeCell ref="I67:N67"/>
    <mergeCell ref="A59:H60"/>
    <mergeCell ref="A62:H62"/>
    <mergeCell ref="AB105:AE106"/>
    <mergeCell ref="AB103:AE103"/>
    <mergeCell ref="J103:N103"/>
    <mergeCell ref="Y99:AF99"/>
    <mergeCell ref="B104:H104"/>
    <mergeCell ref="A100:AF100"/>
    <mergeCell ref="AB104:AE104"/>
    <mergeCell ref="A101:AF101"/>
    <mergeCell ref="A102:AF102"/>
    <mergeCell ref="J104:N104"/>
    <mergeCell ref="P105:Z106"/>
    <mergeCell ref="B105:H106"/>
    <mergeCell ref="J105:N106"/>
    <mergeCell ref="Y4:AB4"/>
    <mergeCell ref="V9:AB9"/>
    <mergeCell ref="T12:U12"/>
    <mergeCell ref="AE15:AF15"/>
    <mergeCell ref="R15:S15"/>
    <mergeCell ref="I13:Q13"/>
    <mergeCell ref="C13:H13"/>
    <mergeCell ref="C15:H15"/>
    <mergeCell ref="C12:H12"/>
    <mergeCell ref="T13:U13"/>
    <mergeCell ref="V13:Y13"/>
    <mergeCell ref="T11:U11"/>
    <mergeCell ref="V12:Y12"/>
    <mergeCell ref="G6:Q6"/>
    <mergeCell ref="A4:F4"/>
    <mergeCell ref="V11:Y11"/>
    <mergeCell ref="AE13:AF13"/>
    <mergeCell ref="A11:B11"/>
    <mergeCell ref="A13:B13"/>
    <mergeCell ref="Z14:AD14"/>
    <mergeCell ref="Z11:AD11"/>
    <mergeCell ref="AE12:AF12"/>
    <mergeCell ref="R6:X6"/>
    <mergeCell ref="Y6:AE6"/>
    <mergeCell ref="B67:H67"/>
    <mergeCell ref="Z21:AD21"/>
    <mergeCell ref="Z15:AD15"/>
    <mergeCell ref="R21:S21"/>
    <mergeCell ref="I11:Q11"/>
    <mergeCell ref="R14:S14"/>
    <mergeCell ref="A15:B15"/>
    <mergeCell ref="R12:S12"/>
    <mergeCell ref="R11:S11"/>
    <mergeCell ref="R13:S13"/>
    <mergeCell ref="A34:Q34"/>
    <mergeCell ref="X27:AF27"/>
    <mergeCell ref="K29:Q29"/>
    <mergeCell ref="J62:N62"/>
    <mergeCell ref="A36:AF36"/>
    <mergeCell ref="L38:R38"/>
    <mergeCell ref="C11:H11"/>
    <mergeCell ref="I15:Q15"/>
    <mergeCell ref="C21:H21"/>
    <mergeCell ref="A14:B14"/>
    <mergeCell ref="R29:W29"/>
    <mergeCell ref="Z19:AD19"/>
    <mergeCell ref="A18:B18"/>
    <mergeCell ref="A19:B19"/>
    <mergeCell ref="J107:N107"/>
    <mergeCell ref="A65:AF65"/>
    <mergeCell ref="AB107:AE107"/>
    <mergeCell ref="P107:Z107"/>
    <mergeCell ref="X34:AF34"/>
    <mergeCell ref="L37:R37"/>
    <mergeCell ref="A68:AF68"/>
    <mergeCell ref="A64:AF64"/>
    <mergeCell ref="C40:K40"/>
    <mergeCell ref="S37:W37"/>
    <mergeCell ref="A44:B44"/>
    <mergeCell ref="A43:B43"/>
    <mergeCell ref="P59:W60"/>
    <mergeCell ref="A57:AF57"/>
    <mergeCell ref="X58:AF58"/>
    <mergeCell ref="A37:B37"/>
    <mergeCell ref="C37:K37"/>
    <mergeCell ref="C38:K38"/>
    <mergeCell ref="AA67:AE67"/>
    <mergeCell ref="X47:AF47"/>
    <mergeCell ref="X45:AF45"/>
    <mergeCell ref="S45:W45"/>
    <mergeCell ref="A46:H46"/>
    <mergeCell ref="L40:R40"/>
    <mergeCell ref="A55:AF55"/>
    <mergeCell ref="A56:F56"/>
    <mergeCell ref="Z54:AB54"/>
    <mergeCell ref="Z12:AD12"/>
    <mergeCell ref="Z13:AD13"/>
    <mergeCell ref="A24:AF24"/>
    <mergeCell ref="A21:B21"/>
    <mergeCell ref="T21:U21"/>
    <mergeCell ref="I21:Q21"/>
    <mergeCell ref="C14:H14"/>
    <mergeCell ref="Z17:AD17"/>
    <mergeCell ref="A16:B16"/>
    <mergeCell ref="A17:B17"/>
    <mergeCell ref="V18:Y18"/>
    <mergeCell ref="Z18:AD18"/>
    <mergeCell ref="V19:Y19"/>
    <mergeCell ref="X32:AF32"/>
    <mergeCell ref="X38:AF38"/>
    <mergeCell ref="S38:W38"/>
    <mergeCell ref="D33:J33"/>
    <mergeCell ref="V14:Y14"/>
    <mergeCell ref="T15:U15"/>
    <mergeCell ref="I14:Q14"/>
    <mergeCell ref="T14:U14"/>
    <mergeCell ref="J8:N8"/>
    <mergeCell ref="V15:Y15"/>
    <mergeCell ref="A22:AF22"/>
    <mergeCell ref="V17:Y17"/>
    <mergeCell ref="R25:W25"/>
    <mergeCell ref="V16:Y16"/>
    <mergeCell ref="X33:AF33"/>
    <mergeCell ref="A33:C33"/>
    <mergeCell ref="T8:W8"/>
    <mergeCell ref="R34:W34"/>
    <mergeCell ref="A35:AF35"/>
    <mergeCell ref="A38:B38"/>
    <mergeCell ref="A20:B20"/>
    <mergeCell ref="C20:H20"/>
    <mergeCell ref="I20:Q20"/>
    <mergeCell ref="R20:S20"/>
    <mergeCell ref="T20:U20"/>
    <mergeCell ref="V20:Y20"/>
    <mergeCell ref="Z20:AD20"/>
    <mergeCell ref="AE20:AF20"/>
    <mergeCell ref="AD77:AE77"/>
    <mergeCell ref="J92:N92"/>
    <mergeCell ref="P77:AB77"/>
    <mergeCell ref="C41:K41"/>
    <mergeCell ref="L41:R41"/>
    <mergeCell ref="S41:W41"/>
    <mergeCell ref="X41:AF41"/>
    <mergeCell ref="AC84:AE84"/>
    <mergeCell ref="AC86:AE86"/>
    <mergeCell ref="AC88:AE88"/>
    <mergeCell ref="AC90:AE90"/>
    <mergeCell ref="AC92:AE92"/>
    <mergeCell ref="C44:K44"/>
    <mergeCell ref="X44:AF44"/>
    <mergeCell ref="L44:R44"/>
    <mergeCell ref="S44:W44"/>
    <mergeCell ref="L45:R45"/>
    <mergeCell ref="Q46:AF46"/>
    <mergeCell ref="A51:W51"/>
    <mergeCell ref="K46:P46"/>
    <mergeCell ref="X49:AF49"/>
    <mergeCell ref="A45:K45"/>
    <mergeCell ref="A54:F54"/>
    <mergeCell ref="G56:X56"/>
    <mergeCell ref="P75:Y75"/>
    <mergeCell ref="A28:B28"/>
    <mergeCell ref="C28:J28"/>
    <mergeCell ref="K28:Q28"/>
    <mergeCell ref="R28:W28"/>
    <mergeCell ref="X28:AF28"/>
    <mergeCell ref="C39:K39"/>
    <mergeCell ref="X39:AF39"/>
    <mergeCell ref="X40:AF40"/>
    <mergeCell ref="S39:W39"/>
    <mergeCell ref="S40:W40"/>
    <mergeCell ref="X37:AF37"/>
    <mergeCell ref="K32:Q32"/>
    <mergeCell ref="R32:W32"/>
    <mergeCell ref="K33:Q33"/>
    <mergeCell ref="R33:W33"/>
    <mergeCell ref="B47:H47"/>
    <mergeCell ref="A49:W49"/>
    <mergeCell ref="A50:W50"/>
    <mergeCell ref="S47:W47"/>
    <mergeCell ref="X50:AF50"/>
    <mergeCell ref="K47:P47"/>
    <mergeCell ref="X60:AB60"/>
    <mergeCell ref="J59:N60"/>
    <mergeCell ref="L43:R43"/>
    <mergeCell ref="A8:G8"/>
    <mergeCell ref="I12:Q12"/>
    <mergeCell ref="AE14:AF14"/>
    <mergeCell ref="A30:B30"/>
    <mergeCell ref="C30:J30"/>
    <mergeCell ref="K30:Q30"/>
    <mergeCell ref="R30:W30"/>
    <mergeCell ref="X30:AF30"/>
    <mergeCell ref="Z16:AD16"/>
    <mergeCell ref="X26:AF26"/>
    <mergeCell ref="X25:AF25"/>
    <mergeCell ref="K26:Q26"/>
    <mergeCell ref="R26:W26"/>
    <mergeCell ref="R27:W27"/>
    <mergeCell ref="K25:Q25"/>
    <mergeCell ref="A23:AF23"/>
    <mergeCell ref="V21:Y21"/>
    <mergeCell ref="AE21:AF21"/>
    <mergeCell ref="A10:AF10"/>
    <mergeCell ref="A12:B12"/>
    <mergeCell ref="O8:Q8"/>
    <mergeCell ref="AD8:AE8"/>
    <mergeCell ref="K27:Q27"/>
  </mergeCells>
  <conditionalFormatting sqref="H84 S84 AC84">
    <cfRule type="containsText" dxfId="1" priority="1" operator="containsText" text="Yes">
      <formula>NOT(ISERROR(SEARCH("Yes",H84)))</formula>
    </cfRule>
  </conditionalFormatting>
  <conditionalFormatting sqref="X47:AF47">
    <cfRule type="cellIs" dxfId="0" priority="2" operator="greaterThan">
      <formula>$X$45</formula>
    </cfRule>
  </conditionalFormatting>
  <printOptions horizontalCentered="1" verticalCentered="1"/>
  <pageMargins left="0.5" right="0.5" top="0.75" bottom="0.32291666666666669" header="0.3" footer="0.3"/>
  <pageSetup orientation="portrait" r:id="rId1"/>
  <headerFooter>
    <oddFooter>&amp;L&amp;9Household Eligibility Certification (HEC) &amp;"-,Bold"I &amp;"-,Regular"Revised August 2023</oddFooter>
  </headerFooter>
  <ignoredErrors>
    <ignoredError sqref="B21 A12:B15" numberStoredAsText="1"/>
  </ignoredErrors>
  <drawing r:id="rId2"/>
  <legacyDrawing r:id="rId3"/>
  <extLst>
    <ext xmlns:x14="http://schemas.microsoft.com/office/spreadsheetml/2009/9/main" uri="{CCE6A557-97BC-4b89-ADB6-D9C93CAAB3DF}">
      <x14:dataValidations xmlns:xm="http://schemas.microsoft.com/office/excel/2006/main" disablePrompts="1" count="10">
        <x14:dataValidation type="list" allowBlank="1" showInputMessage="1" showErrorMessage="1" xr:uid="{00000000-0002-0000-0000-000002000000}">
          <x14:formula1>
            <xm:f>Tables!$B$2:$B$3</xm:f>
          </x14:formula1>
          <xm:sqref>M43:R44 M38:R38 L38:L44</xm:sqref>
        </x14:dataValidation>
        <x14:dataValidation type="list" allowBlank="1" showInputMessage="1" showErrorMessage="1" xr:uid="{00000000-0002-0000-0000-000001000000}">
          <x14:formula1>
            <xm:f>Tables!$D$2:$D$7</xm:f>
          </x14:formula1>
          <xm:sqref>H8</xm:sqref>
        </x14:dataValidation>
        <x14:dataValidation type="list" allowBlank="1" showInputMessage="1" showErrorMessage="1" xr:uid="{A5B2191C-63D2-4479-9643-EFDB3EFB423A}">
          <x14:formula1>
            <xm:f>Tables!$G$2:$G$12</xm:f>
          </x14:formula1>
          <xm:sqref>V69:AA69</xm:sqref>
        </x14:dataValidation>
        <x14:dataValidation type="list" allowBlank="1" showInputMessage="1" showErrorMessage="1" xr:uid="{00000000-0002-0000-0000-000005000000}">
          <x14:formula1>
            <xm:f>Tables!$A$2:$A$15</xm:f>
          </x14:formula1>
          <xm:sqref>C38:K44</xm:sqref>
        </x14:dataValidation>
        <x14:dataValidation type="list" allowBlank="1" showInputMessage="1" showErrorMessage="1" xr:uid="{983978C7-1E39-4A73-BED6-00C554198630}">
          <x14:formula1>
            <xm:f>Tables!$E$2:$E$12</xm:f>
          </x14:formula1>
          <xm:sqref>X60:AC60 H92 H90 S92 H86</xm:sqref>
        </x14:dataValidation>
        <x14:dataValidation type="list" allowBlank="1" showInputMessage="1" showErrorMessage="1" xr:uid="{6FDAFC54-AF4D-45E2-A6DE-9EAA41D0AA53}">
          <x14:formula1>
            <xm:f>Tables!$E$13:$E$14</xm:f>
          </x14:formula1>
          <xm:sqref>H88</xm:sqref>
        </x14:dataValidation>
        <x14:dataValidation type="list" allowBlank="1" showInputMessage="1" showErrorMessage="1" xr:uid="{5848E4C0-51C9-4718-8166-6123AB8DDDD4}">
          <x14:formula1>
            <xm:f>Tables!$E$2:$E$13</xm:f>
          </x14:formula1>
          <xm:sqref>S86 AC86:AE86 AC88:AE88 AC90:AE90 AC92:AE92 W73:AA73</xm:sqref>
        </x14:dataValidation>
        <x14:dataValidation type="list" allowBlank="1" showInputMessage="1" showErrorMessage="1" xr:uid="{FCEE1933-FD43-459C-952E-0D23D66F7F69}">
          <x14:formula1>
            <xm:f>Tables!$E$14:$E$15</xm:f>
          </x14:formula1>
          <xm:sqref>S88 S90</xm:sqref>
        </x14:dataValidation>
        <x14:dataValidation type="list" allowBlank="1" showInputMessage="1" showErrorMessage="1" xr:uid="{52368CBC-AB17-4E4E-8740-E5EE420B6CCF}">
          <x14:formula1>
            <xm:f>Tables!$C$2:$C$11</xm:f>
          </x14:formula1>
          <xm:sqref>O8</xm:sqref>
        </x14:dataValidation>
        <x14:dataValidation type="list" allowBlank="1" showInputMessage="1" showErrorMessage="1" xr:uid="{D6928135-FDAC-4732-93C6-E3A08F887D37}">
          <x14:formula1>
            <xm:f>Tables!$A$18:$A$20</xm:f>
          </x14:formula1>
          <xm:sqref>Y6:AE6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5ED9-9146-49F7-A72D-B80FD800C04F}">
  <sheetPr>
    <pageSetUpPr fitToPage="1"/>
  </sheetPr>
  <dimension ref="A1:AC53"/>
  <sheetViews>
    <sheetView showGridLines="0" showWhiteSpace="0" view="pageLayout" topLeftCell="A13" zoomScale="90" zoomScaleNormal="90" zoomScalePageLayoutView="90" workbookViewId="0">
      <selection activeCell="E33" sqref="E33"/>
    </sheetView>
  </sheetViews>
  <sheetFormatPr defaultColWidth="9.1328125" defaultRowHeight="22.5" customHeight="1" x14ac:dyDescent="0.45"/>
  <cols>
    <col min="1" max="1" width="2.86328125" style="1" customWidth="1"/>
    <col min="2" max="2" width="2.3984375" style="1" customWidth="1"/>
    <col min="3" max="3" width="6.265625" style="1" customWidth="1"/>
    <col min="4" max="4" width="17.265625" style="1" customWidth="1"/>
    <col min="5" max="7" width="18.73046875" style="1" customWidth="1"/>
    <col min="8" max="8" width="2.1328125" style="1" customWidth="1"/>
    <col min="9" max="9" width="3.1328125" style="1" customWidth="1"/>
    <col min="10" max="10" width="2" style="1" customWidth="1"/>
    <col min="11" max="11" width="9.86328125" style="1" customWidth="1"/>
    <col min="12" max="12" width="3" style="1" customWidth="1"/>
    <col min="13" max="13" width="13.1328125" style="1" customWidth="1"/>
    <col min="14" max="14" width="16.86328125" style="1" customWidth="1"/>
    <col min="15" max="15" width="2.73046875" style="1" customWidth="1"/>
    <col min="16" max="16" width="3.265625" style="1" customWidth="1"/>
    <col min="17" max="17" width="2.73046875" style="1" customWidth="1"/>
    <col min="18" max="18" width="9.265625" style="1" customWidth="1"/>
    <col min="19" max="19" width="17.1328125" style="1" customWidth="1"/>
    <col min="20" max="20" width="3.73046875" style="1" customWidth="1"/>
    <col min="21" max="21" width="12.73046875" style="1" customWidth="1"/>
    <col min="22" max="22" width="16" style="1" customWidth="1"/>
    <col min="23" max="23" width="16.59765625" style="1" customWidth="1"/>
    <col min="24" max="24" width="1.265625" style="1" customWidth="1"/>
    <col min="25" max="25" width="4.86328125" style="1" customWidth="1"/>
    <col min="26" max="26" width="14.265625" style="1" customWidth="1"/>
    <col min="27" max="27" width="3.1328125" style="1" customWidth="1"/>
    <col min="28" max="28" width="2.86328125" customWidth="1"/>
    <col min="29" max="29" width="2" customWidth="1"/>
  </cols>
  <sheetData>
    <row r="1" spans="1:28" s="20" customFormat="1" ht="22.5" customHeight="1" x14ac:dyDescent="0.45">
      <c r="B1" s="23"/>
      <c r="C1" s="23"/>
      <c r="D1" s="157" t="s">
        <v>68</v>
      </c>
      <c r="E1" s="146"/>
      <c r="F1" s="158"/>
      <c r="G1" s="158"/>
      <c r="H1" s="19"/>
      <c r="I1" s="167" t="s">
        <v>67</v>
      </c>
      <c r="J1" s="168"/>
      <c r="K1" s="168"/>
      <c r="L1" s="168"/>
      <c r="M1" s="168"/>
      <c r="N1" s="168"/>
      <c r="O1" s="168"/>
      <c r="P1" s="168"/>
      <c r="Q1" s="168"/>
      <c r="R1" s="168"/>
      <c r="S1" s="168"/>
      <c r="T1" s="168"/>
      <c r="U1" s="168"/>
      <c r="V1" s="168"/>
      <c r="W1" s="168"/>
      <c r="X1" s="168"/>
      <c r="Y1" s="168"/>
      <c r="Z1" s="168"/>
      <c r="AA1" s="169"/>
      <c r="AB1" s="14"/>
    </row>
    <row r="2" spans="1:28" s="20" customFormat="1" ht="22.5" customHeight="1" x14ac:dyDescent="0.45">
      <c r="B2" s="23"/>
      <c r="C2" s="23"/>
      <c r="D2" s="23" t="s">
        <v>69</v>
      </c>
      <c r="E2" s="146"/>
      <c r="F2" s="19"/>
      <c r="G2" s="21"/>
      <c r="H2" s="19"/>
      <c r="I2" s="170"/>
      <c r="J2" s="171"/>
      <c r="K2" s="171"/>
      <c r="L2" s="171"/>
      <c r="M2" s="171"/>
      <c r="N2" s="171"/>
      <c r="O2" s="171"/>
      <c r="P2" s="171"/>
      <c r="Q2" s="171"/>
      <c r="R2" s="171"/>
      <c r="S2" s="171"/>
      <c r="T2" s="171"/>
      <c r="U2" s="171"/>
      <c r="V2" s="171"/>
      <c r="W2" s="171"/>
      <c r="X2" s="171"/>
      <c r="Y2" s="171"/>
      <c r="Z2" s="171"/>
      <c r="AA2" s="172"/>
      <c r="AB2" s="14"/>
    </row>
    <row r="3" spans="1:28" s="20" customFormat="1" ht="22.5" customHeight="1" thickBot="1" x14ac:dyDescent="0.5">
      <c r="B3" s="23"/>
      <c r="C3" s="23"/>
      <c r="D3" s="23" t="s">
        <v>70</v>
      </c>
      <c r="E3" s="147"/>
      <c r="F3" s="22" t="str">
        <f>IF(G2="","", G2)</f>
        <v/>
      </c>
      <c r="G3" s="22" t="str">
        <f>IF(F3="", "", F3+364)</f>
        <v/>
      </c>
      <c r="H3" s="19"/>
      <c r="I3" s="173"/>
      <c r="J3" s="174"/>
      <c r="K3" s="174"/>
      <c r="L3" s="174"/>
      <c r="M3" s="174"/>
      <c r="N3" s="174"/>
      <c r="O3" s="174"/>
      <c r="P3" s="174"/>
      <c r="Q3" s="174"/>
      <c r="R3" s="174"/>
      <c r="S3" s="174"/>
      <c r="T3" s="174"/>
      <c r="U3" s="174"/>
      <c r="V3" s="174"/>
      <c r="W3" s="174"/>
      <c r="X3" s="174"/>
      <c r="Y3" s="174"/>
      <c r="Z3" s="174"/>
      <c r="AA3" s="175"/>
      <c r="AB3" s="14"/>
    </row>
    <row r="4" spans="1:28" s="20" customFormat="1" ht="8.25" customHeight="1" x14ac:dyDescent="0.45">
      <c r="A4" s="23"/>
      <c r="B4" s="23"/>
      <c r="C4" s="19"/>
      <c r="D4" s="24"/>
      <c r="E4" s="25"/>
      <c r="F4" s="25"/>
      <c r="G4" s="26"/>
      <c r="H4" s="26"/>
      <c r="I4" s="26"/>
      <c r="J4" s="26"/>
      <c r="K4" s="27"/>
      <c r="L4" s="27"/>
      <c r="M4" s="27"/>
      <c r="N4" s="27"/>
      <c r="O4" s="27"/>
      <c r="P4" s="27"/>
      <c r="Q4" s="27"/>
      <c r="R4" s="27"/>
      <c r="S4" s="27"/>
      <c r="T4" s="27"/>
      <c r="U4" s="27"/>
      <c r="V4" s="27"/>
      <c r="W4" s="27"/>
      <c r="X4" s="27"/>
      <c r="Y4" s="27"/>
      <c r="Z4" s="27"/>
      <c r="AA4" s="27"/>
    </row>
    <row r="5" spans="1:28" s="20" customFormat="1" ht="12.75" customHeight="1" thickBot="1" x14ac:dyDescent="0.5">
      <c r="A5" s="28"/>
      <c r="B5" s="28"/>
      <c r="C5" s="29"/>
      <c r="D5" s="30"/>
      <c r="E5" s="30"/>
      <c r="F5" s="29"/>
      <c r="G5" s="29"/>
      <c r="H5" s="29"/>
      <c r="I5" s="29"/>
      <c r="J5" s="29"/>
      <c r="K5" s="31"/>
      <c r="L5" s="31"/>
      <c r="M5" s="31"/>
      <c r="N5" s="31"/>
      <c r="O5" s="31"/>
      <c r="P5" s="31"/>
      <c r="Q5" s="31"/>
      <c r="R5" s="31"/>
      <c r="S5" s="31"/>
      <c r="T5" s="31"/>
      <c r="U5" s="31"/>
      <c r="V5" s="31"/>
      <c r="W5" s="31"/>
      <c r="X5" s="31"/>
      <c r="Y5" s="29"/>
      <c r="Z5" s="29"/>
      <c r="AA5" s="29"/>
      <c r="AB5" s="32"/>
    </row>
    <row r="6" spans="1:28" s="20" customFormat="1" ht="6" customHeight="1" x14ac:dyDescent="0.45">
      <c r="A6" s="33"/>
      <c r="B6" s="34"/>
      <c r="C6" s="35"/>
      <c r="D6" s="36"/>
      <c r="E6" s="36"/>
      <c r="F6" s="35"/>
      <c r="G6" s="35"/>
      <c r="H6" s="35"/>
      <c r="I6" s="35"/>
      <c r="J6" s="35"/>
      <c r="K6" s="37"/>
      <c r="L6" s="37"/>
      <c r="M6" s="37"/>
      <c r="N6" s="37"/>
      <c r="O6" s="37"/>
      <c r="P6" s="37"/>
      <c r="Q6" s="37"/>
      <c r="R6" s="37"/>
      <c r="S6" s="37"/>
      <c r="T6" s="37"/>
      <c r="U6" s="37"/>
      <c r="V6" s="37"/>
      <c r="W6" s="37"/>
      <c r="X6" s="37"/>
      <c r="Y6" s="35"/>
      <c r="Z6" s="35"/>
      <c r="AA6" s="38"/>
      <c r="AB6" s="39"/>
    </row>
    <row r="7" spans="1:28" s="20" customFormat="1" ht="33" customHeight="1" x14ac:dyDescent="0.45">
      <c r="A7" s="39"/>
      <c r="B7" s="40"/>
      <c r="C7" s="223" t="s">
        <v>71</v>
      </c>
      <c r="D7" s="223"/>
      <c r="E7" s="223"/>
      <c r="F7" s="223"/>
      <c r="G7" s="13" t="s">
        <v>72</v>
      </c>
      <c r="H7" s="204" t="s">
        <v>73</v>
      </c>
      <c r="I7" s="204"/>
      <c r="J7" s="204"/>
      <c r="K7" s="204"/>
      <c r="L7" s="221" t="s">
        <v>74</v>
      </c>
      <c r="M7" s="221"/>
      <c r="N7" s="13" t="s">
        <v>222</v>
      </c>
      <c r="O7" s="204" t="s">
        <v>75</v>
      </c>
      <c r="P7" s="204"/>
      <c r="Q7" s="204"/>
      <c r="R7" s="204"/>
      <c r="S7" s="13" t="s">
        <v>76</v>
      </c>
      <c r="T7" s="221" t="s">
        <v>77</v>
      </c>
      <c r="U7" s="221"/>
      <c r="V7" s="13" t="s">
        <v>78</v>
      </c>
      <c r="W7" s="13" t="s">
        <v>242</v>
      </c>
      <c r="Y7" s="221" t="s">
        <v>80</v>
      </c>
      <c r="Z7" s="221"/>
      <c r="AA7" s="41"/>
      <c r="AB7" s="42"/>
    </row>
    <row r="8" spans="1:28" s="20" customFormat="1" ht="22.5" customHeight="1" x14ac:dyDescent="0.45">
      <c r="A8" s="39"/>
      <c r="B8" s="40"/>
      <c r="C8" s="222" t="s">
        <v>81</v>
      </c>
      <c r="D8" s="222"/>
      <c r="E8" s="222"/>
      <c r="F8" s="222"/>
      <c r="G8" s="43"/>
      <c r="H8" s="209"/>
      <c r="I8" s="209"/>
      <c r="J8" s="209"/>
      <c r="K8" s="209"/>
      <c r="L8" s="209"/>
      <c r="M8" s="209"/>
      <c r="N8" s="44"/>
      <c r="O8" s="201"/>
      <c r="P8" s="202"/>
      <c r="Q8" s="202"/>
      <c r="R8" s="203"/>
      <c r="S8" s="44"/>
      <c r="T8" s="209"/>
      <c r="U8" s="209"/>
      <c r="V8" s="46"/>
      <c r="W8" s="133">
        <v>52</v>
      </c>
      <c r="X8" s="136"/>
      <c r="Y8" s="219">
        <f>G8*V8*W8</f>
        <v>0</v>
      </c>
      <c r="Z8" s="220"/>
      <c r="AA8" s="41"/>
      <c r="AB8" s="42"/>
    </row>
    <row r="9" spans="1:28" s="20" customFormat="1" ht="22.5" customHeight="1" x14ac:dyDescent="0.45">
      <c r="A9" s="39"/>
      <c r="B9" s="40"/>
      <c r="C9" s="222" t="s">
        <v>82</v>
      </c>
      <c r="D9" s="222"/>
      <c r="E9" s="222"/>
      <c r="F9" s="222"/>
      <c r="G9" s="48">
        <f>G8*1.5</f>
        <v>0</v>
      </c>
      <c r="H9" s="209"/>
      <c r="I9" s="209"/>
      <c r="J9" s="209"/>
      <c r="K9" s="209"/>
      <c r="L9" s="209"/>
      <c r="M9" s="209"/>
      <c r="N9" s="44"/>
      <c r="O9" s="201"/>
      <c r="P9" s="202"/>
      <c r="Q9" s="202"/>
      <c r="R9" s="203"/>
      <c r="S9" s="44"/>
      <c r="T9" s="209"/>
      <c r="U9" s="209"/>
      <c r="V9" s="46"/>
      <c r="W9" s="133">
        <v>52</v>
      </c>
      <c r="X9" s="137"/>
      <c r="Y9" s="219">
        <f>G9*V9*W9</f>
        <v>0</v>
      </c>
      <c r="Z9" s="220"/>
      <c r="AA9" s="41"/>
      <c r="AB9" s="42"/>
    </row>
    <row r="10" spans="1:28" s="20" customFormat="1" ht="22.5" customHeight="1" x14ac:dyDescent="0.45">
      <c r="A10" s="39"/>
      <c r="B10" s="40"/>
      <c r="C10" s="222" t="s">
        <v>83</v>
      </c>
      <c r="D10" s="227"/>
      <c r="E10" s="227"/>
      <c r="F10" s="227"/>
      <c r="G10" s="44"/>
      <c r="H10" s="209"/>
      <c r="I10" s="209"/>
      <c r="J10" s="209"/>
      <c r="K10" s="209"/>
      <c r="L10" s="209"/>
      <c r="M10" s="209"/>
      <c r="N10" s="44"/>
      <c r="O10" s="201"/>
      <c r="P10" s="202"/>
      <c r="Q10" s="202"/>
      <c r="R10" s="203"/>
      <c r="S10" s="44"/>
      <c r="T10" s="210"/>
      <c r="U10" s="210"/>
      <c r="V10" s="44"/>
      <c r="W10" s="45"/>
      <c r="X10" s="137"/>
      <c r="Y10" s="219">
        <f>T10</f>
        <v>0</v>
      </c>
      <c r="Z10" s="220"/>
      <c r="AA10" s="41"/>
      <c r="AB10" s="42"/>
    </row>
    <row r="11" spans="1:28" s="20" customFormat="1" ht="22.5" customHeight="1" x14ac:dyDescent="0.45">
      <c r="A11" s="39"/>
      <c r="B11" s="40"/>
      <c r="C11" s="222" t="s">
        <v>84</v>
      </c>
      <c r="D11" s="227"/>
      <c r="E11" s="227"/>
      <c r="F11" s="227"/>
      <c r="G11" s="44"/>
      <c r="H11" s="209"/>
      <c r="I11" s="209"/>
      <c r="J11" s="209"/>
      <c r="K11" s="209"/>
      <c r="L11" s="209"/>
      <c r="M11" s="209"/>
      <c r="N11" s="44"/>
      <c r="O11" s="205"/>
      <c r="P11" s="206"/>
      <c r="Q11" s="206"/>
      <c r="R11" s="207"/>
      <c r="S11" s="44"/>
      <c r="T11" s="209"/>
      <c r="U11" s="209"/>
      <c r="V11" s="44"/>
      <c r="W11" s="134">
        <v>12</v>
      </c>
      <c r="X11" s="138"/>
      <c r="Y11" s="219">
        <f>O11*W11</f>
        <v>0</v>
      </c>
      <c r="Z11" s="220"/>
      <c r="AA11" s="41"/>
      <c r="AB11" s="42"/>
    </row>
    <row r="12" spans="1:28" s="20" customFormat="1" ht="22.5" customHeight="1" x14ac:dyDescent="0.45">
      <c r="A12" s="39"/>
      <c r="B12" s="40"/>
      <c r="C12" s="222" t="s">
        <v>85</v>
      </c>
      <c r="D12" s="227"/>
      <c r="E12" s="227"/>
      <c r="F12" s="227"/>
      <c r="G12" s="44"/>
      <c r="H12" s="209"/>
      <c r="I12" s="209"/>
      <c r="J12" s="209"/>
      <c r="K12" s="209"/>
      <c r="L12" s="209"/>
      <c r="M12" s="209"/>
      <c r="N12" s="43"/>
      <c r="O12" s="201"/>
      <c r="P12" s="202"/>
      <c r="Q12" s="202"/>
      <c r="R12" s="203"/>
      <c r="S12" s="44"/>
      <c r="T12" s="209"/>
      <c r="U12" s="209"/>
      <c r="V12" s="44"/>
      <c r="W12" s="133">
        <v>24</v>
      </c>
      <c r="X12" s="137"/>
      <c r="Y12" s="219">
        <f>N12*W12</f>
        <v>0</v>
      </c>
      <c r="Z12" s="220"/>
      <c r="AA12" s="41"/>
      <c r="AB12" s="42"/>
    </row>
    <row r="13" spans="1:28" s="20" customFormat="1" ht="22.5" customHeight="1" x14ac:dyDescent="0.45">
      <c r="A13" s="39"/>
      <c r="B13" s="40"/>
      <c r="C13" s="222" t="s">
        <v>86</v>
      </c>
      <c r="D13" s="227"/>
      <c r="E13" s="227"/>
      <c r="F13" s="227"/>
      <c r="G13" s="44"/>
      <c r="H13" s="209"/>
      <c r="I13" s="209"/>
      <c r="J13" s="209"/>
      <c r="K13" s="209"/>
      <c r="L13" s="210"/>
      <c r="M13" s="210"/>
      <c r="N13" s="44"/>
      <c r="O13" s="201"/>
      <c r="P13" s="202"/>
      <c r="Q13" s="202"/>
      <c r="R13" s="203"/>
      <c r="S13" s="44"/>
      <c r="T13" s="209"/>
      <c r="U13" s="209"/>
      <c r="V13" s="44"/>
      <c r="W13" s="133">
        <v>26</v>
      </c>
      <c r="X13" s="137"/>
      <c r="Y13" s="219">
        <f>L13*W13</f>
        <v>0</v>
      </c>
      <c r="Z13" s="220"/>
      <c r="AA13" s="41"/>
      <c r="AB13" s="42"/>
    </row>
    <row r="14" spans="1:28" s="20" customFormat="1" ht="22.5" customHeight="1" x14ac:dyDescent="0.45">
      <c r="A14" s="39"/>
      <c r="B14" s="40"/>
      <c r="C14" s="222" t="s">
        <v>87</v>
      </c>
      <c r="D14" s="227"/>
      <c r="E14" s="227"/>
      <c r="F14" s="227"/>
      <c r="G14" s="44"/>
      <c r="H14" s="224"/>
      <c r="I14" s="225"/>
      <c r="J14" s="225"/>
      <c r="K14" s="226"/>
      <c r="L14" s="209"/>
      <c r="M14" s="209"/>
      <c r="N14" s="44"/>
      <c r="O14" s="201"/>
      <c r="P14" s="202"/>
      <c r="Q14" s="202"/>
      <c r="R14" s="203"/>
      <c r="S14" s="44"/>
      <c r="T14" s="209"/>
      <c r="U14" s="209"/>
      <c r="V14" s="44"/>
      <c r="W14" s="133">
        <v>52</v>
      </c>
      <c r="X14" s="137"/>
      <c r="Y14" s="219">
        <f>K14*W14</f>
        <v>0</v>
      </c>
      <c r="Z14" s="220"/>
      <c r="AA14" s="41"/>
      <c r="AB14" s="42"/>
    </row>
    <row r="15" spans="1:28" s="20" customFormat="1" ht="23.25" customHeight="1" x14ac:dyDescent="0.45">
      <c r="A15" s="39"/>
      <c r="B15" s="40"/>
      <c r="C15" s="222" t="s">
        <v>249</v>
      </c>
      <c r="D15" s="222"/>
      <c r="E15" s="50"/>
      <c r="F15" s="148" t="str">
        <f>G3</f>
        <v/>
      </c>
      <c r="G15" s="43"/>
      <c r="H15" s="209"/>
      <c r="I15" s="209"/>
      <c r="J15" s="209"/>
      <c r="K15" s="209"/>
      <c r="L15" s="209"/>
      <c r="M15" s="209"/>
      <c r="N15" s="44"/>
      <c r="O15" s="201"/>
      <c r="P15" s="202"/>
      <c r="Q15" s="202"/>
      <c r="R15" s="203"/>
      <c r="S15" s="44"/>
      <c r="T15" s="209"/>
      <c r="U15" s="209"/>
      <c r="V15" s="51">
        <f>V8</f>
        <v>0</v>
      </c>
      <c r="W15" s="135" t="str">
        <f>IFERROR(ROUND((F15-E15)/7,2),"")</f>
        <v/>
      </c>
      <c r="X15" s="137"/>
      <c r="Y15" s="219" t="str">
        <f>IFERROR(G15*V15*W15, "")</f>
        <v/>
      </c>
      <c r="Z15" s="220"/>
      <c r="AA15" s="41"/>
      <c r="AB15" s="42"/>
    </row>
    <row r="16" spans="1:28" s="20" customFormat="1" ht="23.25" customHeight="1" x14ac:dyDescent="0.45">
      <c r="A16" s="39"/>
      <c r="B16" s="40"/>
      <c r="C16" s="222" t="s">
        <v>88</v>
      </c>
      <c r="D16" s="222"/>
      <c r="E16" s="222"/>
      <c r="F16" s="222"/>
      <c r="G16" s="47">
        <f>G15*1.5</f>
        <v>0</v>
      </c>
      <c r="H16" s="209"/>
      <c r="I16" s="209"/>
      <c r="J16" s="209"/>
      <c r="K16" s="209"/>
      <c r="L16" s="209"/>
      <c r="M16" s="209"/>
      <c r="N16" s="44"/>
      <c r="O16" s="201"/>
      <c r="P16" s="202"/>
      <c r="Q16" s="202"/>
      <c r="R16" s="203"/>
      <c r="S16" s="44"/>
      <c r="T16" s="209"/>
      <c r="U16" s="209"/>
      <c r="V16" s="51">
        <f>V9</f>
        <v>0</v>
      </c>
      <c r="W16" s="135" t="str">
        <f>IFERROR(ROUND((F15-E15)/7,2),"")</f>
        <v/>
      </c>
      <c r="X16" s="137"/>
      <c r="Y16" s="219" t="str">
        <f>IFERROR(G16*V16*W16, "")</f>
        <v/>
      </c>
      <c r="Z16" s="220"/>
      <c r="AA16" s="41"/>
      <c r="AB16" s="42"/>
    </row>
    <row r="17" spans="1:28" s="20" customFormat="1" ht="23.25" customHeight="1" x14ac:dyDescent="0.45">
      <c r="A17" s="39"/>
      <c r="B17" s="40"/>
      <c r="C17" s="222" t="s">
        <v>89</v>
      </c>
      <c r="D17" s="222"/>
      <c r="E17" s="222"/>
      <c r="F17" s="222"/>
      <c r="G17" s="43"/>
      <c r="H17" s="209"/>
      <c r="I17" s="209"/>
      <c r="J17" s="209"/>
      <c r="K17" s="209"/>
      <c r="L17" s="209"/>
      <c r="M17" s="209"/>
      <c r="N17" s="44"/>
      <c r="O17" s="201"/>
      <c r="P17" s="202"/>
      <c r="Q17" s="202"/>
      <c r="R17" s="203"/>
      <c r="S17" s="44"/>
      <c r="T17" s="209"/>
      <c r="U17" s="209"/>
      <c r="V17" s="46"/>
      <c r="W17" s="133">
        <v>52</v>
      </c>
      <c r="X17" s="137"/>
      <c r="Y17" s="219">
        <f>G17*V17*W17</f>
        <v>0</v>
      </c>
      <c r="Z17" s="220"/>
      <c r="AA17" s="41"/>
      <c r="AB17" s="42"/>
    </row>
    <row r="18" spans="1:28" s="20" customFormat="1" ht="23.25" customHeight="1" x14ac:dyDescent="0.45">
      <c r="A18" s="39"/>
      <c r="B18" s="40"/>
      <c r="C18" s="222" t="s">
        <v>90</v>
      </c>
      <c r="D18" s="222"/>
      <c r="E18" s="222"/>
      <c r="F18" s="222"/>
      <c r="G18" s="44"/>
      <c r="H18" s="209"/>
      <c r="I18" s="209"/>
      <c r="J18" s="209"/>
      <c r="K18" s="209"/>
      <c r="L18" s="209"/>
      <c r="M18" s="209"/>
      <c r="N18" s="44"/>
      <c r="O18" s="205"/>
      <c r="P18" s="206"/>
      <c r="Q18" s="206"/>
      <c r="R18" s="207"/>
      <c r="S18" s="44"/>
      <c r="T18" s="209"/>
      <c r="U18" s="209"/>
      <c r="V18" s="44"/>
      <c r="W18" s="134">
        <v>12</v>
      </c>
      <c r="X18" s="138"/>
      <c r="Y18" s="219">
        <f>O18*W18</f>
        <v>0</v>
      </c>
      <c r="Z18" s="220"/>
      <c r="AA18" s="41"/>
      <c r="AB18" s="42"/>
    </row>
    <row r="19" spans="1:28" s="20" customFormat="1" ht="23.25" customHeight="1" x14ac:dyDescent="0.45">
      <c r="A19" s="39"/>
      <c r="B19" s="40"/>
      <c r="C19" s="222" t="s">
        <v>91</v>
      </c>
      <c r="D19" s="222"/>
      <c r="E19" s="222"/>
      <c r="F19" s="222"/>
      <c r="G19" s="44"/>
      <c r="H19" s="209"/>
      <c r="I19" s="209"/>
      <c r="J19" s="209"/>
      <c r="K19" s="209"/>
      <c r="L19" s="209"/>
      <c r="M19" s="209"/>
      <c r="N19" s="43"/>
      <c r="O19" s="201"/>
      <c r="P19" s="202"/>
      <c r="Q19" s="202"/>
      <c r="R19" s="203"/>
      <c r="S19" s="44"/>
      <c r="T19" s="209"/>
      <c r="U19" s="209"/>
      <c r="V19" s="44"/>
      <c r="W19" s="133">
        <v>24</v>
      </c>
      <c r="X19" s="137"/>
      <c r="Y19" s="219">
        <f>N19*W19</f>
        <v>0</v>
      </c>
      <c r="Z19" s="220"/>
      <c r="AA19" s="41"/>
      <c r="AB19" s="42"/>
    </row>
    <row r="20" spans="1:28" s="20" customFormat="1" ht="23.25" customHeight="1" x14ac:dyDescent="0.45">
      <c r="A20" s="39"/>
      <c r="B20" s="40"/>
      <c r="C20" s="222" t="s">
        <v>92</v>
      </c>
      <c r="D20" s="222"/>
      <c r="E20" s="222"/>
      <c r="F20" s="222"/>
      <c r="G20" s="44"/>
      <c r="H20" s="209"/>
      <c r="I20" s="209"/>
      <c r="J20" s="209"/>
      <c r="K20" s="209"/>
      <c r="L20" s="210"/>
      <c r="M20" s="210"/>
      <c r="N20" s="44"/>
      <c r="O20" s="201"/>
      <c r="P20" s="202"/>
      <c r="Q20" s="202"/>
      <c r="R20" s="203"/>
      <c r="S20" s="44"/>
      <c r="T20" s="209"/>
      <c r="U20" s="209"/>
      <c r="V20" s="44"/>
      <c r="W20" s="133">
        <v>26</v>
      </c>
      <c r="X20" s="137"/>
      <c r="Y20" s="219">
        <f>L20*W20</f>
        <v>0</v>
      </c>
      <c r="Z20" s="220"/>
      <c r="AA20" s="41"/>
      <c r="AB20" s="42"/>
    </row>
    <row r="21" spans="1:28" s="20" customFormat="1" ht="23.25" customHeight="1" x14ac:dyDescent="0.45">
      <c r="A21" s="39"/>
      <c r="B21" s="40"/>
      <c r="C21" s="222" t="s">
        <v>93</v>
      </c>
      <c r="D21" s="222"/>
      <c r="E21" s="222"/>
      <c r="F21" s="222"/>
      <c r="G21" s="44"/>
      <c r="H21" s="224"/>
      <c r="I21" s="225"/>
      <c r="J21" s="225"/>
      <c r="K21" s="226"/>
      <c r="L21" s="209"/>
      <c r="M21" s="209"/>
      <c r="N21" s="44"/>
      <c r="O21" s="201"/>
      <c r="P21" s="202"/>
      <c r="Q21" s="202"/>
      <c r="R21" s="203"/>
      <c r="S21" s="44"/>
      <c r="T21" s="209"/>
      <c r="U21" s="209"/>
      <c r="V21" s="44"/>
      <c r="W21" s="133">
        <v>52</v>
      </c>
      <c r="X21" s="137"/>
      <c r="Y21" s="219">
        <f>K21*W21</f>
        <v>0</v>
      </c>
      <c r="Z21" s="220"/>
      <c r="AA21" s="41"/>
      <c r="AB21" s="42"/>
    </row>
    <row r="22" spans="1:28" s="20" customFormat="1" ht="23.25" customHeight="1" x14ac:dyDescent="0.45">
      <c r="A22" s="39"/>
      <c r="B22" s="40"/>
      <c r="C22" s="208" t="s">
        <v>94</v>
      </c>
      <c r="D22" s="208"/>
      <c r="E22" s="208"/>
      <c r="F22" s="208"/>
      <c r="G22" s="44"/>
      <c r="H22" s="209"/>
      <c r="I22" s="209"/>
      <c r="J22" s="209"/>
      <c r="K22" s="209"/>
      <c r="L22" s="209"/>
      <c r="M22" s="209"/>
      <c r="N22" s="44"/>
      <c r="O22" s="201"/>
      <c r="P22" s="202"/>
      <c r="Q22" s="202"/>
      <c r="R22" s="203"/>
      <c r="S22" s="43"/>
      <c r="T22" s="209"/>
      <c r="U22" s="209"/>
      <c r="V22" s="44"/>
      <c r="W22" s="134">
        <v>4</v>
      </c>
      <c r="X22" s="139"/>
      <c r="Y22" s="219">
        <f>S22*W22</f>
        <v>0</v>
      </c>
      <c r="Z22" s="220"/>
      <c r="AA22" s="41"/>
      <c r="AB22" s="42"/>
    </row>
    <row r="23" spans="1:28" s="20" customFormat="1" ht="22.5" customHeight="1" x14ac:dyDescent="0.45">
      <c r="A23" s="39"/>
      <c r="B23" s="40"/>
      <c r="C23" s="234" t="s">
        <v>95</v>
      </c>
      <c r="D23" s="234"/>
      <c r="E23" s="234"/>
      <c r="F23" s="234"/>
      <c r="G23" s="242" t="s">
        <v>96</v>
      </c>
      <c r="H23" s="242"/>
      <c r="I23" s="242"/>
      <c r="J23" s="242"/>
      <c r="K23" s="242"/>
      <c r="L23" s="242"/>
      <c r="M23" s="52"/>
      <c r="N23" s="53"/>
      <c r="O23" s="53"/>
      <c r="P23" s="53"/>
      <c r="Q23" s="53"/>
      <c r="R23" s="53"/>
      <c r="S23" s="53"/>
      <c r="T23" s="53"/>
      <c r="U23" s="53"/>
      <c r="V23" s="53"/>
      <c r="W23" s="238" t="s">
        <v>97</v>
      </c>
      <c r="X23" s="239"/>
      <c r="Y23" s="218" t="str">
        <f>IFERROR(SUM(Y8+Y9+Y10+Y11+Y12+Y13+Y14+Y15+Y16+Y17+Y18+Y19+Y20+Y21+Y22),"")</f>
        <v/>
      </c>
      <c r="Z23" s="218"/>
      <c r="AA23" s="41"/>
      <c r="AB23" s="42"/>
    </row>
    <row r="24" spans="1:28" s="20" customFormat="1" ht="19.5" customHeight="1" thickBot="1" x14ac:dyDescent="0.5">
      <c r="A24" s="39"/>
      <c r="B24" s="40"/>
      <c r="C24" s="234"/>
      <c r="D24" s="234"/>
      <c r="E24" s="234"/>
      <c r="F24" s="234"/>
      <c r="G24" s="240"/>
      <c r="H24" s="240"/>
      <c r="I24" s="240"/>
      <c r="J24" s="240"/>
      <c r="K24" s="240"/>
      <c r="L24" s="240"/>
      <c r="M24" s="55"/>
      <c r="N24" s="53"/>
      <c r="O24" s="53"/>
      <c r="P24" s="53"/>
      <c r="Q24" s="53"/>
      <c r="R24" s="53"/>
      <c r="S24" s="53"/>
      <c r="T24" s="53"/>
      <c r="U24" s="53"/>
      <c r="V24" s="241" t="s">
        <v>98</v>
      </c>
      <c r="W24" s="241"/>
      <c r="X24" s="241"/>
      <c r="Y24" s="231" t="str">
        <f>IF(G24="gaming industry", Y23*0.4, IF(G24="food industry/personal services", Y23*0.2, "0"))</f>
        <v>0</v>
      </c>
      <c r="Z24" s="231"/>
      <c r="AA24" s="41"/>
      <c r="AB24" s="42"/>
    </row>
    <row r="25" spans="1:28" s="20" customFormat="1" ht="22.5" customHeight="1" thickBot="1" x14ac:dyDescent="0.5">
      <c r="A25" s="42"/>
      <c r="B25" s="56"/>
      <c r="C25" s="57"/>
      <c r="D25" s="57"/>
      <c r="E25" s="57"/>
      <c r="F25" s="57"/>
      <c r="G25" s="57"/>
      <c r="H25" s="57"/>
      <c r="I25" s="57"/>
      <c r="J25" s="57"/>
      <c r="K25" s="57"/>
      <c r="L25" s="53"/>
      <c r="M25" s="53"/>
      <c r="N25" s="53"/>
      <c r="O25" s="53"/>
      <c r="P25" s="53"/>
      <c r="Q25" s="53"/>
      <c r="R25" s="53"/>
      <c r="S25" s="53"/>
      <c r="T25" s="53"/>
      <c r="U25" s="53"/>
      <c r="V25" s="53"/>
      <c r="W25" s="54"/>
      <c r="X25" s="54" t="s">
        <v>80</v>
      </c>
      <c r="Y25" s="229" t="str">
        <f>IFERROR(SUM(Y23+Y24), "")</f>
        <v/>
      </c>
      <c r="Z25" s="230"/>
      <c r="AA25" s="41"/>
      <c r="AB25" s="42"/>
    </row>
    <row r="26" spans="1:28" s="20" customFormat="1" ht="10.5" customHeight="1" thickBot="1" x14ac:dyDescent="0.5">
      <c r="A26" s="42"/>
      <c r="B26" s="58"/>
      <c r="C26" s="59"/>
      <c r="D26" s="59"/>
      <c r="E26" s="59"/>
      <c r="F26" s="59"/>
      <c r="G26" s="59"/>
      <c r="H26" s="59"/>
      <c r="I26" s="59"/>
      <c r="J26" s="59"/>
      <c r="K26" s="59"/>
      <c r="L26" s="60"/>
      <c r="M26" s="60"/>
      <c r="N26" s="60"/>
      <c r="O26" s="60"/>
      <c r="P26" s="60"/>
      <c r="Q26" s="60"/>
      <c r="R26" s="60"/>
      <c r="S26" s="60"/>
      <c r="T26" s="60"/>
      <c r="U26" s="60"/>
      <c r="V26" s="60"/>
      <c r="W26" s="61"/>
      <c r="X26" s="61"/>
      <c r="Y26" s="62"/>
      <c r="Z26" s="62"/>
      <c r="AA26" s="63"/>
      <c r="AB26" s="42"/>
    </row>
    <row r="27" spans="1:28" s="20" customFormat="1" ht="9.75" customHeight="1" thickBot="1" x14ac:dyDescent="0.5">
      <c r="A27" s="64"/>
      <c r="B27" s="64"/>
      <c r="C27" s="64"/>
      <c r="D27" s="64"/>
      <c r="E27" s="64"/>
      <c r="F27" s="65"/>
      <c r="G27" s="64"/>
      <c r="H27" s="64"/>
      <c r="I27" s="64"/>
      <c r="J27" s="64"/>
      <c r="K27" s="64"/>
      <c r="L27" s="64"/>
      <c r="M27" s="64"/>
      <c r="N27" s="64"/>
      <c r="O27" s="64"/>
      <c r="P27" s="64"/>
      <c r="Q27" s="64"/>
      <c r="R27" s="64"/>
      <c r="S27" s="64"/>
      <c r="T27" s="64"/>
      <c r="U27" s="64"/>
      <c r="V27" s="64"/>
      <c r="W27" s="66"/>
      <c r="X27" s="42"/>
      <c r="Y27" s="42"/>
      <c r="Z27" s="42"/>
      <c r="AA27" s="42"/>
      <c r="AB27" s="42"/>
    </row>
    <row r="28" spans="1:28" s="20" customFormat="1" ht="6.75" customHeight="1" x14ac:dyDescent="0.45">
      <c r="A28" s="64"/>
      <c r="B28" s="67"/>
      <c r="C28" s="68"/>
      <c r="D28" s="68"/>
      <c r="E28" s="68"/>
      <c r="F28" s="69"/>
      <c r="G28" s="68"/>
      <c r="H28" s="70"/>
      <c r="I28" s="64"/>
      <c r="J28" s="67"/>
      <c r="K28" s="68"/>
      <c r="L28" s="68"/>
      <c r="M28" s="68"/>
      <c r="N28" s="68"/>
      <c r="O28" s="70"/>
      <c r="P28" s="64"/>
      <c r="Q28" s="67"/>
      <c r="R28" s="68"/>
      <c r="S28" s="68"/>
      <c r="T28" s="68"/>
      <c r="U28" s="68"/>
      <c r="V28" s="71"/>
      <c r="W28" s="35"/>
      <c r="X28" s="35"/>
      <c r="Y28" s="35"/>
      <c r="Z28" s="35"/>
      <c r="AA28" s="38"/>
      <c r="AB28" s="39"/>
    </row>
    <row r="29" spans="1:28" s="78" customFormat="1" ht="22.5" customHeight="1" x14ac:dyDescent="0.45">
      <c r="A29" s="72"/>
      <c r="B29" s="73"/>
      <c r="C29" s="243" t="s">
        <v>99</v>
      </c>
      <c r="D29" s="243"/>
      <c r="E29" s="243"/>
      <c r="F29" s="243"/>
      <c r="G29" s="243"/>
      <c r="H29" s="140"/>
      <c r="I29" s="141"/>
      <c r="J29" s="215" t="s">
        <v>100</v>
      </c>
      <c r="K29" s="216"/>
      <c r="L29" s="216"/>
      <c r="M29" s="216"/>
      <c r="N29" s="216"/>
      <c r="O29" s="217"/>
      <c r="P29" s="142"/>
      <c r="Q29" s="143"/>
      <c r="R29" s="243" t="s">
        <v>245</v>
      </c>
      <c r="S29" s="243"/>
      <c r="T29" s="243"/>
      <c r="U29" s="243"/>
      <c r="V29" s="243"/>
      <c r="W29" s="243"/>
      <c r="X29" s="243"/>
      <c r="Y29" s="243"/>
      <c r="Z29" s="243"/>
      <c r="AA29" s="76"/>
      <c r="AB29" s="72"/>
    </row>
    <row r="30" spans="1:28" s="78" customFormat="1" ht="6.75" customHeight="1" x14ac:dyDescent="0.45">
      <c r="A30" s="72"/>
      <c r="B30" s="73"/>
      <c r="C30" s="53"/>
      <c r="D30" s="53"/>
      <c r="E30" s="53"/>
      <c r="F30" s="53"/>
      <c r="G30" s="79"/>
      <c r="H30" s="74"/>
      <c r="I30" s="64"/>
      <c r="J30" s="75"/>
      <c r="K30" s="80"/>
      <c r="L30" s="80"/>
      <c r="M30" s="80"/>
      <c r="N30" s="54"/>
      <c r="O30" s="16"/>
      <c r="P30" s="17"/>
      <c r="Q30" s="18"/>
      <c r="R30" s="53"/>
      <c r="S30" s="53"/>
      <c r="T30" s="81"/>
      <c r="U30" s="53"/>
      <c r="V30" s="53"/>
      <c r="W30" s="53"/>
      <c r="X30" s="80"/>
      <c r="Y30" s="80"/>
      <c r="Z30" s="80"/>
      <c r="AA30" s="76"/>
      <c r="AB30" s="72"/>
    </row>
    <row r="31" spans="1:28" s="78" customFormat="1" ht="22.5" customHeight="1" x14ac:dyDescent="0.45">
      <c r="A31" s="72"/>
      <c r="B31" s="73"/>
      <c r="C31" s="232" t="s">
        <v>223</v>
      </c>
      <c r="D31" s="232"/>
      <c r="E31" s="232"/>
      <c r="F31" s="233"/>
      <c r="G31" s="233"/>
      <c r="H31" s="74"/>
      <c r="I31" s="64"/>
      <c r="J31" s="75"/>
      <c r="K31" s="208" t="s">
        <v>101</v>
      </c>
      <c r="L31" s="208"/>
      <c r="M31" s="208"/>
      <c r="N31" s="82"/>
      <c r="O31" s="76"/>
      <c r="P31" s="72"/>
      <c r="Q31" s="77"/>
      <c r="R31" s="211" t="s">
        <v>219</v>
      </c>
      <c r="S31" s="212"/>
      <c r="T31" s="235" t="s">
        <v>220</v>
      </c>
      <c r="U31" s="236"/>
      <c r="V31" s="236"/>
      <c r="W31" s="237"/>
      <c r="X31" s="80"/>
      <c r="Y31" s="191" t="s">
        <v>221</v>
      </c>
      <c r="Z31" s="191"/>
      <c r="AA31" s="76"/>
      <c r="AB31" s="72"/>
    </row>
    <row r="32" spans="1:28" s="78" customFormat="1" ht="19.5" customHeight="1" thickBot="1" x14ac:dyDescent="0.5">
      <c r="A32" s="72"/>
      <c r="B32" s="73"/>
      <c r="C32" s="83"/>
      <c r="D32" s="83"/>
      <c r="E32" s="83"/>
      <c r="F32" s="83"/>
      <c r="G32" s="84"/>
      <c r="H32" s="85"/>
      <c r="I32" s="64"/>
      <c r="J32" s="75"/>
      <c r="K32" s="208" t="s">
        <v>102</v>
      </c>
      <c r="L32" s="208"/>
      <c r="M32" s="208" t="s">
        <v>102</v>
      </c>
      <c r="N32" s="82"/>
      <c r="O32" s="76"/>
      <c r="P32" s="72"/>
      <c r="Q32" s="77"/>
      <c r="R32" s="213"/>
      <c r="S32" s="214"/>
      <c r="T32" s="199"/>
      <c r="U32" s="200"/>
      <c r="V32" s="86"/>
      <c r="W32" s="86"/>
      <c r="X32" s="80"/>
      <c r="Y32" s="192"/>
      <c r="Z32" s="192"/>
      <c r="AA32" s="76"/>
      <c r="AB32" s="72"/>
    </row>
    <row r="33" spans="1:28" s="78" customFormat="1" ht="19.5" customHeight="1" thickBot="1" x14ac:dyDescent="0.5">
      <c r="A33" s="72"/>
      <c r="B33" s="73"/>
      <c r="C33" s="83"/>
      <c r="D33" s="80"/>
      <c r="E33" s="144" t="s">
        <v>103</v>
      </c>
      <c r="F33" s="145" t="s">
        <v>104</v>
      </c>
      <c r="G33" s="145" t="s">
        <v>247</v>
      </c>
      <c r="H33" s="87"/>
      <c r="I33" s="64"/>
      <c r="J33" s="75"/>
      <c r="K33" s="208" t="s">
        <v>105</v>
      </c>
      <c r="L33" s="208"/>
      <c r="M33" s="208" t="s">
        <v>105</v>
      </c>
      <c r="N33" s="88">
        <f>DATEDIF(N31,N32,"d")/7</f>
        <v>0</v>
      </c>
      <c r="O33" s="76"/>
      <c r="P33" s="72"/>
      <c r="Q33" s="77"/>
      <c r="R33" s="199"/>
      <c r="S33" s="200"/>
      <c r="T33" s="189"/>
      <c r="U33" s="190"/>
      <c r="V33" s="89"/>
      <c r="W33" s="89"/>
      <c r="X33" s="80"/>
      <c r="Y33" s="193" t="str">
        <f>IFERROR(AVERAGE(T33:W33),"")</f>
        <v/>
      </c>
      <c r="Z33" s="194"/>
      <c r="AA33" s="76"/>
      <c r="AB33" s="72"/>
    </row>
    <row r="34" spans="1:28" s="78" customFormat="1" ht="22.5" customHeight="1" thickBot="1" x14ac:dyDescent="0.5">
      <c r="A34" s="72"/>
      <c r="B34" s="73"/>
      <c r="C34" s="228" t="s">
        <v>108</v>
      </c>
      <c r="D34" s="228"/>
      <c r="E34" s="82"/>
      <c r="F34" s="91"/>
      <c r="G34" s="159"/>
      <c r="H34" s="92"/>
      <c r="I34" s="64"/>
      <c r="J34" s="75"/>
      <c r="K34" s="208" t="s">
        <v>106</v>
      </c>
      <c r="L34" s="208"/>
      <c r="M34" s="208" t="s">
        <v>106</v>
      </c>
      <c r="N34" s="90"/>
      <c r="O34" s="76"/>
      <c r="P34" s="72"/>
      <c r="Q34" s="77"/>
      <c r="R34" s="199"/>
      <c r="S34" s="200"/>
      <c r="T34" s="189"/>
      <c r="U34" s="190"/>
      <c r="V34" s="89"/>
      <c r="W34" s="89"/>
      <c r="X34" s="80"/>
      <c r="Y34" s="193" t="str">
        <f t="shared" ref="Y34:Y39" si="0">IFERROR(AVERAGE(T34:W34),"")</f>
        <v/>
      </c>
      <c r="Z34" s="194"/>
      <c r="AA34" s="76"/>
      <c r="AB34" s="72"/>
    </row>
    <row r="35" spans="1:28" s="78" customFormat="1" ht="22.5" customHeight="1" thickBot="1" x14ac:dyDescent="0.5">
      <c r="A35" s="72"/>
      <c r="B35" s="73"/>
      <c r="C35" s="228" t="s">
        <v>109</v>
      </c>
      <c r="D35" s="228"/>
      <c r="E35" s="82"/>
      <c r="F35" s="94"/>
      <c r="G35" s="159"/>
      <c r="H35" s="92"/>
      <c r="I35" s="64"/>
      <c r="J35" s="75"/>
      <c r="K35" s="208" t="s">
        <v>243</v>
      </c>
      <c r="L35" s="208"/>
      <c r="M35" s="208" t="s">
        <v>107</v>
      </c>
      <c r="N35" s="93" t="str">
        <f>IFERROR(N34/N33,"")</f>
        <v/>
      </c>
      <c r="O35" s="76"/>
      <c r="P35" s="72"/>
      <c r="Q35" s="77"/>
      <c r="R35" s="199"/>
      <c r="S35" s="200"/>
      <c r="T35" s="189"/>
      <c r="U35" s="190"/>
      <c r="V35" s="89"/>
      <c r="W35" s="89"/>
      <c r="X35" s="80"/>
      <c r="Y35" s="193" t="str">
        <f t="shared" si="0"/>
        <v/>
      </c>
      <c r="Z35" s="194"/>
      <c r="AA35" s="76"/>
      <c r="AB35" s="72"/>
    </row>
    <row r="36" spans="1:28" s="78" customFormat="1" ht="22.5" customHeight="1" thickBot="1" x14ac:dyDescent="0.5">
      <c r="A36" s="72"/>
      <c r="B36" s="73"/>
      <c r="C36" s="228" t="s">
        <v>111</v>
      </c>
      <c r="D36" s="228"/>
      <c r="E36" s="82"/>
      <c r="F36" s="94"/>
      <c r="G36" s="159"/>
      <c r="H36" s="92"/>
      <c r="I36" s="64"/>
      <c r="J36" s="75"/>
      <c r="K36" s="208" t="s">
        <v>79</v>
      </c>
      <c r="L36" s="208"/>
      <c r="M36" s="208" t="s">
        <v>79</v>
      </c>
      <c r="N36" s="95">
        <v>52</v>
      </c>
      <c r="O36" s="76"/>
      <c r="P36" s="72"/>
      <c r="Q36" s="77"/>
      <c r="R36" s="199"/>
      <c r="S36" s="200"/>
      <c r="T36" s="189"/>
      <c r="U36" s="190"/>
      <c r="V36" s="89"/>
      <c r="W36" s="89"/>
      <c r="X36" s="80"/>
      <c r="Y36" s="195" t="str">
        <f t="shared" si="0"/>
        <v/>
      </c>
      <c r="Z36" s="196"/>
      <c r="AA36" s="76"/>
      <c r="AB36" s="72"/>
    </row>
    <row r="37" spans="1:28" s="78" customFormat="1" ht="22.5" customHeight="1" thickBot="1" x14ac:dyDescent="0.5">
      <c r="A37" s="72"/>
      <c r="B37" s="73"/>
      <c r="C37" s="228" t="s">
        <v>113</v>
      </c>
      <c r="D37" s="228"/>
      <c r="E37" s="82"/>
      <c r="F37" s="94"/>
      <c r="G37" s="159"/>
      <c r="H37" s="92"/>
      <c r="I37" s="64"/>
      <c r="J37" s="75"/>
      <c r="K37" s="208" t="s">
        <v>110</v>
      </c>
      <c r="L37" s="208"/>
      <c r="M37" s="208" t="s">
        <v>110</v>
      </c>
      <c r="N37" s="96" t="str">
        <f>IFERROR(N35*N36,"")</f>
        <v/>
      </c>
      <c r="O37" s="76"/>
      <c r="P37" s="72"/>
      <c r="Q37" s="77"/>
      <c r="R37" s="199"/>
      <c r="S37" s="200"/>
      <c r="T37" s="189"/>
      <c r="U37" s="190"/>
      <c r="V37" s="89"/>
      <c r="W37" s="89"/>
      <c r="X37" s="80"/>
      <c r="Y37" s="197" t="str">
        <f t="shared" si="0"/>
        <v/>
      </c>
      <c r="Z37" s="198"/>
      <c r="AA37" s="76"/>
      <c r="AB37" s="72"/>
    </row>
    <row r="38" spans="1:28" s="78" customFormat="1" ht="22.5" customHeight="1" thickBot="1" x14ac:dyDescent="0.5">
      <c r="A38" s="72"/>
      <c r="B38" s="73"/>
      <c r="C38" s="228" t="s">
        <v>115</v>
      </c>
      <c r="D38" s="228"/>
      <c r="E38" s="82"/>
      <c r="F38" s="94"/>
      <c r="G38" s="159"/>
      <c r="H38" s="98"/>
      <c r="I38" s="64"/>
      <c r="J38" s="75"/>
      <c r="K38" s="208" t="s">
        <v>112</v>
      </c>
      <c r="L38" s="208"/>
      <c r="M38" s="208" t="s">
        <v>112</v>
      </c>
      <c r="N38" s="97"/>
      <c r="O38" s="76"/>
      <c r="P38" s="72"/>
      <c r="Q38" s="77"/>
      <c r="R38" s="199"/>
      <c r="S38" s="200"/>
      <c r="T38" s="189"/>
      <c r="U38" s="190"/>
      <c r="V38" s="89"/>
      <c r="W38" s="89"/>
      <c r="X38" s="80"/>
      <c r="Y38" s="197" t="str">
        <f t="shared" si="0"/>
        <v/>
      </c>
      <c r="Z38" s="198"/>
      <c r="AA38" s="76"/>
      <c r="AB38" s="72"/>
    </row>
    <row r="39" spans="1:28" s="78" customFormat="1" ht="22.5" customHeight="1" thickBot="1" x14ac:dyDescent="0.5">
      <c r="A39" s="72"/>
      <c r="B39" s="73"/>
      <c r="C39" s="228" t="s">
        <v>117</v>
      </c>
      <c r="D39" s="228"/>
      <c r="E39" s="82"/>
      <c r="F39" s="94"/>
      <c r="G39" s="160"/>
      <c r="H39" s="99"/>
      <c r="I39" s="64"/>
      <c r="J39" s="75"/>
      <c r="K39" s="208" t="s">
        <v>114</v>
      </c>
      <c r="L39" s="208"/>
      <c r="M39" s="208" t="s">
        <v>114</v>
      </c>
      <c r="N39" s="97"/>
      <c r="O39" s="76"/>
      <c r="P39" s="72"/>
      <c r="Q39" s="77"/>
      <c r="R39" s="199"/>
      <c r="S39" s="200"/>
      <c r="T39" s="189"/>
      <c r="U39" s="190"/>
      <c r="V39" s="89"/>
      <c r="W39" s="89"/>
      <c r="X39" s="80"/>
      <c r="Y39" s="197" t="str">
        <f t="shared" si="0"/>
        <v/>
      </c>
      <c r="Z39" s="198"/>
      <c r="AA39" s="76"/>
      <c r="AB39" s="72"/>
    </row>
    <row r="40" spans="1:28" s="78" customFormat="1" ht="22.5" customHeight="1" thickBot="1" x14ac:dyDescent="0.5">
      <c r="A40" s="72"/>
      <c r="B40" s="73"/>
      <c r="C40" s="228" t="s">
        <v>210</v>
      </c>
      <c r="D40" s="228"/>
      <c r="E40" s="82"/>
      <c r="F40" s="94"/>
      <c r="G40" s="160"/>
      <c r="H40" s="99"/>
      <c r="I40" s="64"/>
      <c r="J40" s="75"/>
      <c r="K40" s="208" t="s">
        <v>244</v>
      </c>
      <c r="L40" s="208"/>
      <c r="M40" s="208" t="s">
        <v>116</v>
      </c>
      <c r="N40" s="155"/>
      <c r="O40" s="76"/>
      <c r="P40" s="72"/>
      <c r="Q40" s="77"/>
      <c r="R40" s="54"/>
      <c r="S40" s="80"/>
      <c r="T40" s="80"/>
      <c r="U40" s="80"/>
      <c r="V40" s="80"/>
      <c r="W40" s="80"/>
      <c r="X40" s="80"/>
      <c r="Y40" s="80"/>
      <c r="Z40" s="80"/>
      <c r="AA40" s="76"/>
      <c r="AB40" s="72"/>
    </row>
    <row r="41" spans="1:28" s="78" customFormat="1" ht="22.5" customHeight="1" thickBot="1" x14ac:dyDescent="0.5">
      <c r="A41" s="72"/>
      <c r="B41" s="73"/>
      <c r="C41" s="228" t="s">
        <v>211</v>
      </c>
      <c r="D41" s="228"/>
      <c r="E41" s="161"/>
      <c r="F41" s="82"/>
      <c r="G41" s="160"/>
      <c r="H41" s="99"/>
      <c r="I41" s="64"/>
      <c r="J41" s="75"/>
      <c r="K41" s="208" t="s">
        <v>80</v>
      </c>
      <c r="L41" s="208"/>
      <c r="M41" s="248" t="s">
        <v>80</v>
      </c>
      <c r="N41" s="164">
        <f>SUM(N37:N40)</f>
        <v>0</v>
      </c>
      <c r="O41" s="76"/>
      <c r="P41" s="72"/>
      <c r="Q41" s="77"/>
      <c r="R41" s="185" t="s">
        <v>246</v>
      </c>
      <c r="S41" s="185"/>
      <c r="T41" s="185"/>
      <c r="U41" s="185"/>
      <c r="V41" s="185"/>
      <c r="W41" s="185"/>
      <c r="X41" s="185"/>
      <c r="Y41" s="185"/>
      <c r="Z41" s="185"/>
      <c r="AA41" s="76"/>
      <c r="AB41" s="72"/>
    </row>
    <row r="42" spans="1:28" s="78" customFormat="1" ht="22.5" customHeight="1" thickBot="1" x14ac:dyDescent="0.5">
      <c r="A42" s="72"/>
      <c r="B42" s="73"/>
      <c r="C42" s="228" t="s">
        <v>212</v>
      </c>
      <c r="D42" s="228"/>
      <c r="E42" s="82"/>
      <c r="F42" s="82"/>
      <c r="G42" s="162"/>
      <c r="H42" s="109"/>
      <c r="I42" s="64"/>
      <c r="J42" s="100"/>
      <c r="K42" s="101"/>
      <c r="L42" s="101"/>
      <c r="M42" s="101"/>
      <c r="N42" s="102"/>
      <c r="O42" s="103"/>
      <c r="P42" s="104"/>
      <c r="Q42" s="105"/>
      <c r="R42" s="106"/>
      <c r="S42" s="106"/>
      <c r="T42" s="106"/>
      <c r="U42" s="106"/>
      <c r="V42" s="106"/>
      <c r="W42" s="106"/>
      <c r="X42" s="106"/>
      <c r="Y42" s="107"/>
      <c r="Z42" s="107"/>
      <c r="AA42" s="108"/>
      <c r="AB42" s="72"/>
    </row>
    <row r="43" spans="1:28" s="78" customFormat="1" ht="22.5" customHeight="1" thickBot="1" x14ac:dyDescent="0.5">
      <c r="A43" s="72"/>
      <c r="B43" s="73"/>
      <c r="C43" s="228" t="s">
        <v>213</v>
      </c>
      <c r="D43" s="228"/>
      <c r="E43" s="82"/>
      <c r="F43" s="82"/>
      <c r="G43" s="162"/>
      <c r="H43" s="109"/>
      <c r="I43" s="64"/>
      <c r="J43" s="64"/>
      <c r="K43" s="64"/>
      <c r="L43" s="64"/>
      <c r="M43" s="64"/>
      <c r="N43" s="104"/>
      <c r="O43" s="104"/>
      <c r="P43" s="104"/>
      <c r="Q43" s="104"/>
      <c r="R43" s="104"/>
      <c r="S43" s="104"/>
      <c r="T43" s="110"/>
      <c r="U43" s="111"/>
      <c r="V43" s="64"/>
      <c r="W43" s="64"/>
      <c r="X43" s="64"/>
      <c r="Y43" s="64"/>
      <c r="Z43" s="64"/>
      <c r="AA43" s="72"/>
      <c r="AB43" s="72"/>
    </row>
    <row r="44" spans="1:28" s="78" customFormat="1" ht="22.5" customHeight="1" x14ac:dyDescent="0.45">
      <c r="A44" s="72"/>
      <c r="B44" s="73"/>
      <c r="C44" s="228" t="s">
        <v>214</v>
      </c>
      <c r="D44" s="228"/>
      <c r="E44" s="82"/>
      <c r="F44" s="82"/>
      <c r="G44" s="162"/>
      <c r="H44" s="109"/>
      <c r="I44" s="64"/>
      <c r="J44" s="67"/>
      <c r="K44" s="186" t="s">
        <v>122</v>
      </c>
      <c r="L44" s="186"/>
      <c r="M44" s="186"/>
      <c r="N44" s="186"/>
      <c r="O44" s="112"/>
      <c r="P44" s="72"/>
      <c r="Q44" s="113"/>
      <c r="R44" s="249" t="s">
        <v>260</v>
      </c>
      <c r="S44" s="249"/>
      <c r="T44" s="249"/>
      <c r="U44" s="249"/>
      <c r="V44" s="249"/>
      <c r="W44" s="249"/>
      <c r="X44" s="249"/>
      <c r="Y44" s="249"/>
      <c r="Z44" s="249"/>
      <c r="AA44" s="112"/>
      <c r="AB44" s="72"/>
    </row>
    <row r="45" spans="1:28" s="78" customFormat="1" ht="22.5" customHeight="1" x14ac:dyDescent="0.45">
      <c r="A45" s="72"/>
      <c r="B45" s="73"/>
      <c r="C45" s="228" t="s">
        <v>215</v>
      </c>
      <c r="D45" s="228"/>
      <c r="E45" s="82"/>
      <c r="F45" s="82"/>
      <c r="G45" s="163"/>
      <c r="H45" s="115"/>
      <c r="I45" s="64"/>
      <c r="J45" s="75"/>
      <c r="K45" s="187"/>
      <c r="L45" s="187"/>
      <c r="M45" s="187"/>
      <c r="N45" s="187"/>
      <c r="O45" s="114"/>
      <c r="P45" s="72"/>
      <c r="Q45" s="73"/>
      <c r="R45" s="216"/>
      <c r="S45" s="216"/>
      <c r="T45" s="216"/>
      <c r="U45" s="216"/>
      <c r="V45" s="216"/>
      <c r="W45" s="216"/>
      <c r="X45" s="216"/>
      <c r="Y45" s="216"/>
      <c r="Z45" s="216"/>
      <c r="AA45" s="114"/>
      <c r="AB45" s="72"/>
    </row>
    <row r="46" spans="1:28" s="78" customFormat="1" ht="9" customHeight="1" thickBot="1" x14ac:dyDescent="0.5">
      <c r="A46" s="72"/>
      <c r="B46" s="73"/>
      <c r="C46" s="81"/>
      <c r="D46" s="81"/>
      <c r="E46" s="118"/>
      <c r="F46" s="118"/>
      <c r="G46" s="119"/>
      <c r="H46" s="120"/>
      <c r="I46" s="64"/>
      <c r="J46" s="75"/>
      <c r="K46" s="188"/>
      <c r="L46" s="188"/>
      <c r="M46" s="188"/>
      <c r="N46" s="188"/>
      <c r="O46" s="114"/>
      <c r="P46" s="72"/>
      <c r="Q46" s="73"/>
      <c r="R46" s="116"/>
      <c r="S46" s="116"/>
      <c r="T46" s="116"/>
      <c r="U46" s="116"/>
      <c r="V46" s="116"/>
      <c r="W46" s="116"/>
      <c r="X46" s="116"/>
      <c r="Y46" s="117"/>
      <c r="Z46" s="117"/>
      <c r="AA46" s="114"/>
      <c r="AB46" s="72"/>
    </row>
    <row r="47" spans="1:28" s="78" customFormat="1" ht="23.25" customHeight="1" thickBot="1" x14ac:dyDescent="0.5">
      <c r="A47" s="72"/>
      <c r="B47" s="73"/>
      <c r="C47" s="247" t="s">
        <v>248</v>
      </c>
      <c r="D47" s="247"/>
      <c r="E47" s="49">
        <f>COUNTIF(G34:G45,"&gt;=1")</f>
        <v>0</v>
      </c>
      <c r="F47" s="121" t="s">
        <v>112</v>
      </c>
      <c r="G47" s="122"/>
      <c r="H47" s="123"/>
      <c r="I47" s="64"/>
      <c r="J47" s="75"/>
      <c r="K47" s="176">
        <f>MAX(Y25,G49,N41)</f>
        <v>0</v>
      </c>
      <c r="L47" s="177"/>
      <c r="M47" s="177"/>
      <c r="N47" s="178"/>
      <c r="O47" s="114"/>
      <c r="P47" s="72"/>
      <c r="Q47" s="73"/>
      <c r="R47" s="246" t="s">
        <v>219</v>
      </c>
      <c r="S47" s="246"/>
      <c r="T47" s="246" t="s">
        <v>255</v>
      </c>
      <c r="U47" s="246"/>
      <c r="V47" s="149" t="s">
        <v>256</v>
      </c>
      <c r="W47" s="149" t="s">
        <v>257</v>
      </c>
      <c r="X47" s="149"/>
      <c r="Y47" s="150" t="s">
        <v>251</v>
      </c>
      <c r="Z47" s="149" t="s">
        <v>252</v>
      </c>
      <c r="AA47" s="114"/>
      <c r="AB47" s="72"/>
    </row>
    <row r="48" spans="1:28" s="78" customFormat="1" ht="22.5" customHeight="1" thickBot="1" x14ac:dyDescent="0.5">
      <c r="A48" s="72"/>
      <c r="B48" s="73"/>
      <c r="C48" s="247" t="s">
        <v>250</v>
      </c>
      <c r="D48" s="247"/>
      <c r="E48" s="124" t="str">
        <f>IFERROR(SUM(G34:G45)/E47,"")</f>
        <v/>
      </c>
      <c r="F48" s="121" t="s">
        <v>240</v>
      </c>
      <c r="G48" s="153"/>
      <c r="H48" s="123"/>
      <c r="I48" s="64"/>
      <c r="J48" s="75"/>
      <c r="K48" s="179"/>
      <c r="L48" s="180"/>
      <c r="M48" s="180"/>
      <c r="N48" s="181"/>
      <c r="O48" s="114"/>
      <c r="P48" s="72"/>
      <c r="Q48" s="73"/>
      <c r="R48" s="199"/>
      <c r="S48" s="200"/>
      <c r="T48" s="244"/>
      <c r="U48" s="245"/>
      <c r="V48" s="165"/>
      <c r="W48" s="166"/>
      <c r="X48" s="49">
        <f>IFERROR(IF(W48="Daily",365,IF(W48="Monthly",12,IF(W48="Quarterly",4,IF(W48="Annually",1,)))),"")</f>
        <v>0</v>
      </c>
      <c r="Y48" s="151" t="str">
        <f>IFERROR((1+(V48/X48))^X48-1, "")</f>
        <v/>
      </c>
      <c r="Z48" s="156" t="str">
        <f>IFERROR(T48*Y48, "")</f>
        <v/>
      </c>
      <c r="AA48" s="114"/>
      <c r="AB48" s="72"/>
    </row>
    <row r="49" spans="1:29" s="78" customFormat="1" ht="22.5" customHeight="1" thickBot="1" x14ac:dyDescent="0.5">
      <c r="A49" s="72"/>
      <c r="B49" s="73"/>
      <c r="C49" s="247" t="s">
        <v>97</v>
      </c>
      <c r="D49" s="247"/>
      <c r="E49" s="124" t="str">
        <f>IFERROR(IF(F31="weekly",E48*52,IF(F31="Bi Weekly",E48*26,IF(F31="2x Monthly",E48*24,IF(F31="Monthly",E48*12,IF(F31="Quarterly",E48*4,""))))),"")</f>
        <v/>
      </c>
      <c r="F49" s="152" t="s">
        <v>241</v>
      </c>
      <c r="G49" s="154" t="str">
        <f>IFERROR(SUM(G47+G48+E49),"")</f>
        <v/>
      </c>
      <c r="H49" s="125"/>
      <c r="I49" s="64"/>
      <c r="J49" s="75"/>
      <c r="K49" s="182"/>
      <c r="L49" s="183"/>
      <c r="M49" s="183"/>
      <c r="N49" s="184"/>
      <c r="O49" s="114"/>
      <c r="P49" s="72"/>
      <c r="Q49" s="73"/>
      <c r="R49" s="199"/>
      <c r="S49" s="200"/>
      <c r="T49" s="244"/>
      <c r="U49" s="245"/>
      <c r="V49" s="165"/>
      <c r="W49" s="166"/>
      <c r="X49" s="49">
        <f>IFERROR(IF(W49="Daily",365,IF(W49="Monthly",12,IF(W49="Quarterly",4,IF(W49="Annually",1,)))),"")</f>
        <v>0</v>
      </c>
      <c r="Y49" s="151" t="str">
        <f>IFERROR((1+(V49/X49))^X49-1, "")</f>
        <v/>
      </c>
      <c r="Z49" s="156" t="str">
        <f>IFERROR(T49*Y49, "")</f>
        <v/>
      </c>
      <c r="AA49" s="114"/>
      <c r="AB49" s="72"/>
    </row>
    <row r="50" spans="1:29" s="78" customFormat="1" ht="12.75" customHeight="1" thickBot="1" x14ac:dyDescent="0.5">
      <c r="A50" s="72"/>
      <c r="B50" s="126"/>
      <c r="C50" s="101"/>
      <c r="D50" s="101"/>
      <c r="E50" s="101"/>
      <c r="F50" s="101"/>
      <c r="G50" s="101"/>
      <c r="H50" s="127"/>
      <c r="I50" s="64"/>
      <c r="J50" s="100"/>
      <c r="K50" s="101"/>
      <c r="L50" s="101"/>
      <c r="M50" s="128"/>
      <c r="N50" s="106"/>
      <c r="O50" s="129"/>
      <c r="P50" s="72"/>
      <c r="Q50" s="126"/>
      <c r="R50" s="106"/>
      <c r="S50" s="106"/>
      <c r="T50" s="106"/>
      <c r="U50" s="106"/>
      <c r="V50" s="106"/>
      <c r="W50" s="106"/>
      <c r="X50" s="106"/>
      <c r="Y50" s="101"/>
      <c r="Z50" s="106"/>
      <c r="AA50" s="129"/>
      <c r="AB50" s="72"/>
    </row>
    <row r="51" spans="1:29" s="78" customFormat="1" ht="12" customHeight="1" x14ac:dyDescent="0.45">
      <c r="A51" s="72"/>
      <c r="B51" s="72"/>
      <c r="C51" s="64"/>
      <c r="D51" s="64"/>
      <c r="E51" s="64"/>
      <c r="F51" s="64"/>
      <c r="G51" s="64"/>
      <c r="H51" s="64"/>
      <c r="I51" s="64"/>
      <c r="J51" s="64"/>
      <c r="K51" s="42"/>
      <c r="L51" s="64"/>
      <c r="M51" s="64"/>
      <c r="N51" s="42"/>
      <c r="O51" s="72"/>
      <c r="P51" s="72"/>
      <c r="Q51" s="72"/>
      <c r="R51" s="72"/>
      <c r="S51" s="72"/>
      <c r="T51" s="72"/>
      <c r="U51" s="72"/>
      <c r="V51" s="72"/>
      <c r="W51" s="72"/>
      <c r="X51" s="72"/>
      <c r="Y51" s="72"/>
      <c r="Z51" s="64"/>
      <c r="AA51" s="72"/>
      <c r="AB51" s="72"/>
      <c r="AC51" s="130"/>
    </row>
    <row r="52" spans="1:29" s="132" customFormat="1" ht="7.5" customHeight="1" x14ac:dyDescent="0.45">
      <c r="A52" s="57"/>
      <c r="B52" s="1"/>
      <c r="C52" s="1"/>
      <c r="D52" s="1"/>
      <c r="E52" s="1"/>
      <c r="F52" s="1"/>
      <c r="G52" s="1"/>
      <c r="H52" s="1"/>
      <c r="I52" s="1"/>
      <c r="J52" s="1"/>
      <c r="K52" s="1"/>
      <c r="L52" s="1"/>
      <c r="M52" s="1"/>
      <c r="N52" s="1"/>
      <c r="O52" s="1"/>
      <c r="P52" s="1"/>
      <c r="Q52" s="1"/>
      <c r="R52" s="1"/>
      <c r="S52" s="1"/>
      <c r="T52" s="1"/>
      <c r="U52" s="1"/>
      <c r="V52" s="1"/>
      <c r="W52" s="1"/>
      <c r="X52" s="1"/>
      <c r="Y52" s="1"/>
      <c r="Z52" s="1"/>
      <c r="AA52" s="15"/>
      <c r="AB52" s="12"/>
      <c r="AC52" s="131"/>
    </row>
    <row r="53" spans="1:29" ht="22.5" customHeight="1" x14ac:dyDescent="0.45">
      <c r="AC53" s="12"/>
    </row>
  </sheetData>
  <sheetProtection algorithmName="SHA-512" hashValue="w9gGo3pmh7vRwcJ6HJVTQjen3TeepT65lhknU0NKJIQYpApkmzVNvO5rBLU3LQCtX/BzmmUjupkCKPvh2+baOw==" saltValue="9KoKBEgea71OyxDtNDsP8Q==" spinCount="100000" sheet="1" objects="1" scenarios="1"/>
  <mergeCells count="172">
    <mergeCell ref="R48:S48"/>
    <mergeCell ref="R49:S49"/>
    <mergeCell ref="T48:U48"/>
    <mergeCell ref="T49:U49"/>
    <mergeCell ref="R47:S47"/>
    <mergeCell ref="T47:U47"/>
    <mergeCell ref="C49:D49"/>
    <mergeCell ref="K38:M38"/>
    <mergeCell ref="C38:D38"/>
    <mergeCell ref="C39:D39"/>
    <mergeCell ref="C40:D40"/>
    <mergeCell ref="K39:M39"/>
    <mergeCell ref="K40:M40"/>
    <mergeCell ref="K41:M41"/>
    <mergeCell ref="C47:D47"/>
    <mergeCell ref="C48:D48"/>
    <mergeCell ref="C41:D41"/>
    <mergeCell ref="C42:D42"/>
    <mergeCell ref="C43:D43"/>
    <mergeCell ref="C44:D44"/>
    <mergeCell ref="C45:D45"/>
    <mergeCell ref="R38:S38"/>
    <mergeCell ref="R44:Z45"/>
    <mergeCell ref="C16:F16"/>
    <mergeCell ref="C37:D37"/>
    <mergeCell ref="K36:M36"/>
    <mergeCell ref="K37:M37"/>
    <mergeCell ref="C34:D34"/>
    <mergeCell ref="C35:D35"/>
    <mergeCell ref="C36:D36"/>
    <mergeCell ref="Y25:Z25"/>
    <mergeCell ref="Y24:Z24"/>
    <mergeCell ref="C31:E31"/>
    <mergeCell ref="F31:G31"/>
    <mergeCell ref="T37:U37"/>
    <mergeCell ref="K33:M33"/>
    <mergeCell ref="K34:M34"/>
    <mergeCell ref="R37:S37"/>
    <mergeCell ref="C23:F24"/>
    <mergeCell ref="T32:U32"/>
    <mergeCell ref="T33:U33"/>
    <mergeCell ref="T31:W31"/>
    <mergeCell ref="W23:X23"/>
    <mergeCell ref="G24:L24"/>
    <mergeCell ref="V24:X24"/>
    <mergeCell ref="G23:L23"/>
    <mergeCell ref="C29:G29"/>
    <mergeCell ref="H12:K12"/>
    <mergeCell ref="C8:F8"/>
    <mergeCell ref="C9:F9"/>
    <mergeCell ref="C10:F10"/>
    <mergeCell ref="C11:F11"/>
    <mergeCell ref="C12:F12"/>
    <mergeCell ref="C13:F13"/>
    <mergeCell ref="C14:F14"/>
    <mergeCell ref="C15:D15"/>
    <mergeCell ref="C22:F22"/>
    <mergeCell ref="L7:M7"/>
    <mergeCell ref="L8:M8"/>
    <mergeCell ref="L9:M9"/>
    <mergeCell ref="C19:F19"/>
    <mergeCell ref="C20:F20"/>
    <mergeCell ref="C21:F21"/>
    <mergeCell ref="C7:F7"/>
    <mergeCell ref="H8:K8"/>
    <mergeCell ref="H9:K9"/>
    <mergeCell ref="H10:K10"/>
    <mergeCell ref="H11:K11"/>
    <mergeCell ref="H14:K14"/>
    <mergeCell ref="H21:K21"/>
    <mergeCell ref="C17:F17"/>
    <mergeCell ref="H15:K15"/>
    <mergeCell ref="H16:K16"/>
    <mergeCell ref="H17:K17"/>
    <mergeCell ref="H18:K18"/>
    <mergeCell ref="L17:M17"/>
    <mergeCell ref="L16:M16"/>
    <mergeCell ref="L18:M18"/>
    <mergeCell ref="C18:F18"/>
    <mergeCell ref="H19:K19"/>
    <mergeCell ref="Y7:Z7"/>
    <mergeCell ref="T7:U7"/>
    <mergeCell ref="T10:U10"/>
    <mergeCell ref="T8:U8"/>
    <mergeCell ref="T9:U9"/>
    <mergeCell ref="T11:U11"/>
    <mergeCell ref="T12:U12"/>
    <mergeCell ref="T13:U13"/>
    <mergeCell ref="T14:U14"/>
    <mergeCell ref="Y8:Z8"/>
    <mergeCell ref="Y9:Z9"/>
    <mergeCell ref="Y10:Z10"/>
    <mergeCell ref="Y11:Z11"/>
    <mergeCell ref="Y12:Z12"/>
    <mergeCell ref="Y13:Z13"/>
    <mergeCell ref="Y14:Z14"/>
    <mergeCell ref="Y23:Z23"/>
    <mergeCell ref="T22:U22"/>
    <mergeCell ref="Y20:Z20"/>
    <mergeCell ref="Y21:Z21"/>
    <mergeCell ref="Y22:Z22"/>
    <mergeCell ref="T15:U15"/>
    <mergeCell ref="T16:U16"/>
    <mergeCell ref="T17:U17"/>
    <mergeCell ref="Y15:Z15"/>
    <mergeCell ref="Y16:Z16"/>
    <mergeCell ref="Y17:Z17"/>
    <mergeCell ref="Y18:Z18"/>
    <mergeCell ref="Y19:Z19"/>
    <mergeCell ref="T18:U18"/>
    <mergeCell ref="T19:U19"/>
    <mergeCell ref="T20:U20"/>
    <mergeCell ref="T21:U21"/>
    <mergeCell ref="R35:S35"/>
    <mergeCell ref="R31:S32"/>
    <mergeCell ref="J29:O29"/>
    <mergeCell ref="O15:R15"/>
    <mergeCell ref="O16:R16"/>
    <mergeCell ref="O17:R17"/>
    <mergeCell ref="R34:S34"/>
    <mergeCell ref="H22:K22"/>
    <mergeCell ref="K35:M35"/>
    <mergeCell ref="H20:K20"/>
    <mergeCell ref="R29:Z29"/>
    <mergeCell ref="O8:R8"/>
    <mergeCell ref="O9:R9"/>
    <mergeCell ref="O10:R10"/>
    <mergeCell ref="O12:R12"/>
    <mergeCell ref="O11:R11"/>
    <mergeCell ref="H7:K7"/>
    <mergeCell ref="K31:M31"/>
    <mergeCell ref="K32:M32"/>
    <mergeCell ref="L19:M19"/>
    <mergeCell ref="L22:M22"/>
    <mergeCell ref="L21:M21"/>
    <mergeCell ref="L20:M20"/>
    <mergeCell ref="L10:M10"/>
    <mergeCell ref="L11:M11"/>
    <mergeCell ref="L12:M12"/>
    <mergeCell ref="L15:M15"/>
    <mergeCell ref="L13:M13"/>
    <mergeCell ref="L14:M14"/>
    <mergeCell ref="O21:R21"/>
    <mergeCell ref="O22:R22"/>
    <mergeCell ref="O18:R18"/>
    <mergeCell ref="O13:R13"/>
    <mergeCell ref="O14:R14"/>
    <mergeCell ref="H13:K13"/>
    <mergeCell ref="I1:AA3"/>
    <mergeCell ref="K47:N49"/>
    <mergeCell ref="R41:Z41"/>
    <mergeCell ref="K44:N46"/>
    <mergeCell ref="T38:U38"/>
    <mergeCell ref="T39:U39"/>
    <mergeCell ref="Y31:Z31"/>
    <mergeCell ref="Y32:Z32"/>
    <mergeCell ref="Y33:Z33"/>
    <mergeCell ref="Y34:Z34"/>
    <mergeCell ref="Y35:Z35"/>
    <mergeCell ref="Y36:Z36"/>
    <mergeCell ref="Y37:Z37"/>
    <mergeCell ref="Y38:Z38"/>
    <mergeCell ref="Y39:Z39"/>
    <mergeCell ref="R36:S36"/>
    <mergeCell ref="T34:U34"/>
    <mergeCell ref="T35:U35"/>
    <mergeCell ref="T36:U36"/>
    <mergeCell ref="R39:S39"/>
    <mergeCell ref="R33:S33"/>
    <mergeCell ref="O19:R19"/>
    <mergeCell ref="O20:R20"/>
    <mergeCell ref="O7:R7"/>
  </mergeCells>
  <dataValidations count="2">
    <dataValidation type="list" allowBlank="1" showInputMessage="1" showErrorMessage="1" sqref="G32:H32" xr:uid="{50B0EF6C-C6C8-42C5-86C2-1E9CA70119EA}">
      <formula1>$G$40:$G$44</formula1>
    </dataValidation>
    <dataValidation type="list" allowBlank="1" showInputMessage="1" showErrorMessage="1" sqref="G24:J24" xr:uid="{4682B938-C4A3-4F6B-90F6-A4A1F5953495}">
      <formula1>$G$45:$G$46</formula1>
    </dataValidation>
  </dataValidations>
  <printOptions horizontalCentered="1" verticalCentered="1"/>
  <pageMargins left="0.2" right="0.2" top="0.5" bottom="0.5" header="0.3" footer="0.3"/>
  <pageSetup scale="54" fitToHeight="0" orientation="landscape" r:id="rId1"/>
  <headerFooter>
    <oddHeader>&amp;C&amp;"-,Bold"&amp;18&amp;K0070C0&amp;A</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E538683-4022-4371-9E8F-A1090B126258}">
          <x14:formula1>
            <xm:f>Tables!$A$23:$A$27</xm:f>
          </x14:formula1>
          <xm:sqref>F31:G31</xm:sqref>
        </x14:dataValidation>
        <x14:dataValidation type="list" allowBlank="1" showInputMessage="1" showErrorMessage="1" xr:uid="{77B3ABB4-5500-49AB-8DDE-7E816FFF81EA}">
          <x14:formula1>
            <xm:f>Tables!$A$2:$A$15</xm:f>
          </x14:formula1>
          <xm:sqref>R33:S39 R48:S49</xm:sqref>
        </x14:dataValidation>
        <x14:dataValidation type="list" allowBlank="1" showInputMessage="1" showErrorMessage="1" xr:uid="{456E626D-0C6C-403F-9F72-4C489BDCC3BB}">
          <x14:formula1>
            <xm:f>Tables!$A$30:$A$45</xm:f>
          </x14:formula1>
          <xm:sqref>T32:W32</xm:sqref>
        </x14:dataValidation>
        <x14:dataValidation type="list" allowBlank="1" showInputMessage="1" showErrorMessage="1" xr:uid="{990D2FF4-E52A-47D8-9B21-3A2654DAC41D}">
          <x14:formula1>
            <xm:f>Tables!$B$30:$B$33</xm:f>
          </x14:formula1>
          <xm:sqref>W48:W49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E82A-2A34-4582-A56C-D6EF76D35F62}">
  <sheetPr>
    <pageSetUpPr fitToPage="1"/>
  </sheetPr>
  <dimension ref="A1:AC52"/>
  <sheetViews>
    <sheetView showGridLines="0" view="pageLayout" zoomScale="70" zoomScaleNormal="90" zoomScalePageLayoutView="70" workbookViewId="0">
      <selection activeCell="W47" sqref="W47"/>
    </sheetView>
  </sheetViews>
  <sheetFormatPr defaultColWidth="9.1328125" defaultRowHeight="22.5" customHeight="1" x14ac:dyDescent="0.45"/>
  <cols>
    <col min="1" max="1" width="2.86328125" style="1" customWidth="1"/>
    <col min="2" max="2" width="2.3984375" style="1" customWidth="1"/>
    <col min="3" max="3" width="6.265625" style="1" customWidth="1"/>
    <col min="4" max="4" width="17.265625" style="1" customWidth="1"/>
    <col min="5" max="7" width="18.73046875" style="1" customWidth="1"/>
    <col min="8" max="8" width="2.1328125" style="1" customWidth="1"/>
    <col min="9" max="9" width="3.1328125" style="1" customWidth="1"/>
    <col min="10" max="10" width="2" style="1" customWidth="1"/>
    <col min="11" max="11" width="9.86328125" style="1" customWidth="1"/>
    <col min="12" max="12" width="3" style="1" customWidth="1"/>
    <col min="13" max="13" width="13.1328125" style="1" customWidth="1"/>
    <col min="14" max="14" width="16.86328125" style="1" customWidth="1"/>
    <col min="15" max="15" width="2.73046875" style="1" customWidth="1"/>
    <col min="16" max="16" width="3.265625" style="1" customWidth="1"/>
    <col min="17" max="17" width="2.73046875" style="1" customWidth="1"/>
    <col min="18" max="18" width="9.265625" style="1" customWidth="1"/>
    <col min="19" max="19" width="17.1328125" style="1" customWidth="1"/>
    <col min="20" max="20" width="3.73046875" style="1" customWidth="1"/>
    <col min="21" max="21" width="12.73046875" style="1" customWidth="1"/>
    <col min="22" max="22" width="16" style="1" customWidth="1"/>
    <col min="23" max="23" width="16.59765625" style="1" customWidth="1"/>
    <col min="24" max="24" width="1.265625" style="1" customWidth="1"/>
    <col min="25" max="25" width="4.86328125" style="1" customWidth="1"/>
    <col min="26" max="26" width="14.265625" style="1" customWidth="1"/>
    <col min="27" max="27" width="3.1328125" style="1" customWidth="1"/>
    <col min="28" max="28" width="2.86328125" customWidth="1"/>
    <col min="29" max="29" width="2" customWidth="1"/>
  </cols>
  <sheetData>
    <row r="1" spans="1:28" s="20" customFormat="1" ht="22.5" customHeight="1" x14ac:dyDescent="0.45">
      <c r="B1" s="23"/>
      <c r="C1" s="23"/>
      <c r="D1" s="157" t="s">
        <v>123</v>
      </c>
      <c r="E1" s="146"/>
      <c r="F1" s="19"/>
      <c r="G1" s="19"/>
      <c r="H1" s="19"/>
      <c r="I1" s="167" t="s">
        <v>67</v>
      </c>
      <c r="J1" s="168"/>
      <c r="K1" s="168"/>
      <c r="L1" s="168"/>
      <c r="M1" s="168"/>
      <c r="N1" s="168"/>
      <c r="O1" s="168"/>
      <c r="P1" s="168"/>
      <c r="Q1" s="168"/>
      <c r="R1" s="168"/>
      <c r="S1" s="168"/>
      <c r="T1" s="168"/>
      <c r="U1" s="168"/>
      <c r="V1" s="168"/>
      <c r="W1" s="168"/>
      <c r="X1" s="168"/>
      <c r="Y1" s="168"/>
      <c r="Z1" s="168"/>
      <c r="AA1" s="169"/>
      <c r="AB1" s="14"/>
    </row>
    <row r="2" spans="1:28" s="20" customFormat="1" ht="22.5" customHeight="1" x14ac:dyDescent="0.45">
      <c r="B2" s="23"/>
      <c r="C2" s="23"/>
      <c r="D2" s="23" t="s">
        <v>69</v>
      </c>
      <c r="E2" s="146"/>
      <c r="F2" s="19"/>
      <c r="G2" s="21"/>
      <c r="H2" s="19"/>
      <c r="I2" s="170"/>
      <c r="J2" s="171"/>
      <c r="K2" s="171"/>
      <c r="L2" s="171"/>
      <c r="M2" s="171"/>
      <c r="N2" s="171"/>
      <c r="O2" s="171"/>
      <c r="P2" s="171"/>
      <c r="Q2" s="171"/>
      <c r="R2" s="171"/>
      <c r="S2" s="171"/>
      <c r="T2" s="171"/>
      <c r="U2" s="171"/>
      <c r="V2" s="171"/>
      <c r="W2" s="171"/>
      <c r="X2" s="171"/>
      <c r="Y2" s="171"/>
      <c r="Z2" s="171"/>
      <c r="AA2" s="172"/>
      <c r="AB2" s="14"/>
    </row>
    <row r="3" spans="1:28" s="20" customFormat="1" ht="22.5" customHeight="1" thickBot="1" x14ac:dyDescent="0.5">
      <c r="B3" s="23"/>
      <c r="C3" s="23"/>
      <c r="D3" s="23" t="s">
        <v>70</v>
      </c>
      <c r="E3" s="147"/>
      <c r="F3" s="22" t="str">
        <f>IF(G2="","", G2)</f>
        <v/>
      </c>
      <c r="G3" s="22" t="str">
        <f>IF(F3="", "", F3+364)</f>
        <v/>
      </c>
      <c r="H3" s="19"/>
      <c r="I3" s="173"/>
      <c r="J3" s="174"/>
      <c r="K3" s="174"/>
      <c r="L3" s="174"/>
      <c r="M3" s="174"/>
      <c r="N3" s="174"/>
      <c r="O3" s="174"/>
      <c r="P3" s="174"/>
      <c r="Q3" s="174"/>
      <c r="R3" s="174"/>
      <c r="S3" s="174"/>
      <c r="T3" s="174"/>
      <c r="U3" s="174"/>
      <c r="V3" s="174"/>
      <c r="W3" s="174"/>
      <c r="X3" s="174"/>
      <c r="Y3" s="174"/>
      <c r="Z3" s="174"/>
      <c r="AA3" s="175"/>
      <c r="AB3" s="14"/>
    </row>
    <row r="4" spans="1:28" s="20" customFormat="1" ht="3.75" customHeight="1" x14ac:dyDescent="0.45">
      <c r="A4" s="23"/>
      <c r="B4" s="23"/>
      <c r="C4" s="19"/>
      <c r="D4" s="24"/>
      <c r="E4" s="25"/>
      <c r="F4" s="25"/>
      <c r="G4" s="26"/>
      <c r="H4" s="26"/>
      <c r="I4" s="26"/>
      <c r="J4" s="26"/>
      <c r="K4" s="27"/>
      <c r="L4" s="27"/>
      <c r="M4" s="27"/>
      <c r="N4" s="27"/>
      <c r="O4" s="27"/>
      <c r="P4" s="27"/>
      <c r="Q4" s="27"/>
      <c r="R4" s="27"/>
      <c r="S4" s="27"/>
      <c r="T4" s="27"/>
      <c r="U4" s="27"/>
      <c r="V4" s="27"/>
      <c r="W4" s="27"/>
      <c r="X4" s="27"/>
      <c r="Y4" s="27"/>
      <c r="Z4" s="27"/>
      <c r="AA4" s="27"/>
    </row>
    <row r="5" spans="1:28" s="20" customFormat="1" ht="12.75" customHeight="1" thickBot="1" x14ac:dyDescent="0.5">
      <c r="A5" s="28"/>
      <c r="B5" s="28"/>
      <c r="C5" s="29"/>
      <c r="D5" s="30"/>
      <c r="E5" s="30"/>
      <c r="F5" s="29"/>
      <c r="G5" s="29"/>
      <c r="H5" s="29"/>
      <c r="I5" s="29"/>
      <c r="J5" s="29"/>
      <c r="K5" s="31"/>
      <c r="L5" s="31"/>
      <c r="M5" s="31"/>
      <c r="N5" s="31"/>
      <c r="O5" s="31"/>
      <c r="P5" s="31"/>
      <c r="Q5" s="31"/>
      <c r="R5" s="31"/>
      <c r="S5" s="31"/>
      <c r="T5" s="31"/>
      <c r="U5" s="31"/>
      <c r="V5" s="31"/>
      <c r="W5" s="31"/>
      <c r="X5" s="31"/>
      <c r="Y5" s="29"/>
      <c r="Z5" s="29"/>
      <c r="AA5" s="29"/>
      <c r="AB5" s="32"/>
    </row>
    <row r="6" spans="1:28" s="20" customFormat="1" ht="6" customHeight="1" x14ac:dyDescent="0.45">
      <c r="A6" s="33"/>
      <c r="B6" s="34"/>
      <c r="C6" s="35"/>
      <c r="D6" s="36"/>
      <c r="E6" s="36"/>
      <c r="F6" s="35"/>
      <c r="G6" s="35"/>
      <c r="H6" s="35"/>
      <c r="I6" s="35"/>
      <c r="J6" s="35"/>
      <c r="K6" s="37"/>
      <c r="L6" s="37"/>
      <c r="M6" s="37"/>
      <c r="N6" s="37"/>
      <c r="O6" s="37"/>
      <c r="P6" s="37"/>
      <c r="Q6" s="37"/>
      <c r="R6" s="37"/>
      <c r="S6" s="37"/>
      <c r="T6" s="37"/>
      <c r="U6" s="37"/>
      <c r="V6" s="37"/>
      <c r="W6" s="37"/>
      <c r="X6" s="37"/>
      <c r="Y6" s="35"/>
      <c r="Z6" s="35"/>
      <c r="AA6" s="38"/>
      <c r="AB6" s="39"/>
    </row>
    <row r="7" spans="1:28" s="20" customFormat="1" ht="33" customHeight="1" x14ac:dyDescent="0.45">
      <c r="A7" s="39"/>
      <c r="B7" s="40"/>
      <c r="C7" s="223" t="s">
        <v>71</v>
      </c>
      <c r="D7" s="223"/>
      <c r="E7" s="223"/>
      <c r="F7" s="223"/>
      <c r="G7" s="13" t="s">
        <v>72</v>
      </c>
      <c r="H7" s="204" t="s">
        <v>73</v>
      </c>
      <c r="I7" s="204"/>
      <c r="J7" s="204"/>
      <c r="K7" s="204"/>
      <c r="L7" s="221" t="s">
        <v>74</v>
      </c>
      <c r="M7" s="221"/>
      <c r="N7" s="13" t="s">
        <v>222</v>
      </c>
      <c r="O7" s="204" t="s">
        <v>75</v>
      </c>
      <c r="P7" s="204"/>
      <c r="Q7" s="204"/>
      <c r="R7" s="204"/>
      <c r="S7" s="13" t="s">
        <v>76</v>
      </c>
      <c r="T7" s="221" t="s">
        <v>77</v>
      </c>
      <c r="U7" s="221"/>
      <c r="V7" s="13" t="s">
        <v>78</v>
      </c>
      <c r="W7" s="13" t="s">
        <v>242</v>
      </c>
      <c r="Y7" s="221" t="s">
        <v>80</v>
      </c>
      <c r="Z7" s="221"/>
      <c r="AA7" s="41"/>
      <c r="AB7" s="42"/>
    </row>
    <row r="8" spans="1:28" s="20" customFormat="1" ht="22.5" customHeight="1" x14ac:dyDescent="0.45">
      <c r="A8" s="39"/>
      <c r="B8" s="40"/>
      <c r="C8" s="222" t="s">
        <v>81</v>
      </c>
      <c r="D8" s="222"/>
      <c r="E8" s="222"/>
      <c r="F8" s="222"/>
      <c r="G8" s="43"/>
      <c r="H8" s="209"/>
      <c r="I8" s="209"/>
      <c r="J8" s="209"/>
      <c r="K8" s="209"/>
      <c r="L8" s="209"/>
      <c r="M8" s="209"/>
      <c r="N8" s="44"/>
      <c r="O8" s="201"/>
      <c r="P8" s="202"/>
      <c r="Q8" s="202"/>
      <c r="R8" s="203"/>
      <c r="S8" s="44"/>
      <c r="T8" s="209"/>
      <c r="U8" s="209"/>
      <c r="V8" s="46"/>
      <c r="W8" s="133">
        <v>52</v>
      </c>
      <c r="X8" s="136"/>
      <c r="Y8" s="219">
        <f>G8*V8*W8</f>
        <v>0</v>
      </c>
      <c r="Z8" s="220"/>
      <c r="AA8" s="41"/>
      <c r="AB8" s="42"/>
    </row>
    <row r="9" spans="1:28" s="20" customFormat="1" ht="22.5" customHeight="1" x14ac:dyDescent="0.45">
      <c r="A9" s="39"/>
      <c r="B9" s="40"/>
      <c r="C9" s="222" t="s">
        <v>82</v>
      </c>
      <c r="D9" s="222"/>
      <c r="E9" s="222"/>
      <c r="F9" s="222"/>
      <c r="G9" s="48">
        <f>G8*1.5</f>
        <v>0</v>
      </c>
      <c r="H9" s="209"/>
      <c r="I9" s="209"/>
      <c r="J9" s="209"/>
      <c r="K9" s="209"/>
      <c r="L9" s="209"/>
      <c r="M9" s="209"/>
      <c r="N9" s="44"/>
      <c r="O9" s="201"/>
      <c r="P9" s="202"/>
      <c r="Q9" s="202"/>
      <c r="R9" s="203"/>
      <c r="S9" s="44"/>
      <c r="T9" s="209"/>
      <c r="U9" s="209"/>
      <c r="V9" s="46"/>
      <c r="W9" s="133">
        <v>52</v>
      </c>
      <c r="X9" s="137"/>
      <c r="Y9" s="219">
        <f>G9*V9*W9</f>
        <v>0</v>
      </c>
      <c r="Z9" s="220"/>
      <c r="AA9" s="41"/>
      <c r="AB9" s="42"/>
    </row>
    <row r="10" spans="1:28" s="20" customFormat="1" ht="22.5" customHeight="1" x14ac:dyDescent="0.45">
      <c r="A10" s="39"/>
      <c r="B10" s="40"/>
      <c r="C10" s="222" t="s">
        <v>83</v>
      </c>
      <c r="D10" s="227"/>
      <c r="E10" s="227"/>
      <c r="F10" s="227"/>
      <c r="G10" s="44"/>
      <c r="H10" s="209"/>
      <c r="I10" s="209"/>
      <c r="J10" s="209"/>
      <c r="K10" s="209"/>
      <c r="L10" s="209"/>
      <c r="M10" s="209"/>
      <c r="N10" s="44"/>
      <c r="O10" s="201"/>
      <c r="P10" s="202"/>
      <c r="Q10" s="202"/>
      <c r="R10" s="203"/>
      <c r="S10" s="44"/>
      <c r="T10" s="210"/>
      <c r="U10" s="210"/>
      <c r="V10" s="44"/>
      <c r="W10" s="45"/>
      <c r="X10" s="137"/>
      <c r="Y10" s="219">
        <f>T10</f>
        <v>0</v>
      </c>
      <c r="Z10" s="220"/>
      <c r="AA10" s="41"/>
      <c r="AB10" s="42"/>
    </row>
    <row r="11" spans="1:28" s="20" customFormat="1" ht="22.5" customHeight="1" x14ac:dyDescent="0.45">
      <c r="A11" s="39"/>
      <c r="B11" s="40"/>
      <c r="C11" s="222" t="s">
        <v>84</v>
      </c>
      <c r="D11" s="227"/>
      <c r="E11" s="227"/>
      <c r="F11" s="227"/>
      <c r="G11" s="44"/>
      <c r="H11" s="209"/>
      <c r="I11" s="209"/>
      <c r="J11" s="209"/>
      <c r="K11" s="209"/>
      <c r="L11" s="209"/>
      <c r="M11" s="209"/>
      <c r="N11" s="44"/>
      <c r="O11" s="205"/>
      <c r="P11" s="206"/>
      <c r="Q11" s="206"/>
      <c r="R11" s="207"/>
      <c r="S11" s="44"/>
      <c r="T11" s="209"/>
      <c r="U11" s="209"/>
      <c r="V11" s="44"/>
      <c r="W11" s="134">
        <v>12</v>
      </c>
      <c r="X11" s="138"/>
      <c r="Y11" s="219">
        <f>O11*W11</f>
        <v>0</v>
      </c>
      <c r="Z11" s="220"/>
      <c r="AA11" s="41"/>
      <c r="AB11" s="42"/>
    </row>
    <row r="12" spans="1:28" s="20" customFormat="1" ht="22.5" customHeight="1" x14ac:dyDescent="0.45">
      <c r="A12" s="39"/>
      <c r="B12" s="40"/>
      <c r="C12" s="222" t="s">
        <v>85</v>
      </c>
      <c r="D12" s="227"/>
      <c r="E12" s="227"/>
      <c r="F12" s="227"/>
      <c r="G12" s="44"/>
      <c r="H12" s="209"/>
      <c r="I12" s="209"/>
      <c r="J12" s="209"/>
      <c r="K12" s="209"/>
      <c r="L12" s="209"/>
      <c r="M12" s="209"/>
      <c r="N12" s="43"/>
      <c r="O12" s="201"/>
      <c r="P12" s="202"/>
      <c r="Q12" s="202"/>
      <c r="R12" s="203"/>
      <c r="S12" s="44"/>
      <c r="T12" s="209"/>
      <c r="U12" s="209"/>
      <c r="V12" s="44"/>
      <c r="W12" s="133">
        <v>24</v>
      </c>
      <c r="X12" s="137"/>
      <c r="Y12" s="219">
        <f>N12*W12</f>
        <v>0</v>
      </c>
      <c r="Z12" s="220"/>
      <c r="AA12" s="41"/>
      <c r="AB12" s="42"/>
    </row>
    <row r="13" spans="1:28" s="20" customFormat="1" ht="22.5" customHeight="1" x14ac:dyDescent="0.45">
      <c r="A13" s="39"/>
      <c r="B13" s="40"/>
      <c r="C13" s="222" t="s">
        <v>86</v>
      </c>
      <c r="D13" s="227"/>
      <c r="E13" s="227"/>
      <c r="F13" s="227"/>
      <c r="G13" s="44"/>
      <c r="H13" s="209"/>
      <c r="I13" s="209"/>
      <c r="J13" s="209"/>
      <c r="K13" s="209"/>
      <c r="L13" s="210"/>
      <c r="M13" s="210"/>
      <c r="N13" s="44"/>
      <c r="O13" s="201"/>
      <c r="P13" s="202"/>
      <c r="Q13" s="202"/>
      <c r="R13" s="203"/>
      <c r="S13" s="44"/>
      <c r="T13" s="209"/>
      <c r="U13" s="209"/>
      <c r="V13" s="44"/>
      <c r="W13" s="133">
        <v>26</v>
      </c>
      <c r="X13" s="137"/>
      <c r="Y13" s="219">
        <f>L13*W13</f>
        <v>0</v>
      </c>
      <c r="Z13" s="220"/>
      <c r="AA13" s="41"/>
      <c r="AB13" s="42"/>
    </row>
    <row r="14" spans="1:28" s="20" customFormat="1" ht="22.5" customHeight="1" x14ac:dyDescent="0.45">
      <c r="A14" s="39"/>
      <c r="B14" s="40"/>
      <c r="C14" s="222" t="s">
        <v>87</v>
      </c>
      <c r="D14" s="227"/>
      <c r="E14" s="227"/>
      <c r="F14" s="227"/>
      <c r="G14" s="44"/>
      <c r="H14" s="224"/>
      <c r="I14" s="225"/>
      <c r="J14" s="225"/>
      <c r="K14" s="226"/>
      <c r="L14" s="209"/>
      <c r="M14" s="209"/>
      <c r="N14" s="44"/>
      <c r="O14" s="201"/>
      <c r="P14" s="202"/>
      <c r="Q14" s="202"/>
      <c r="R14" s="203"/>
      <c r="S14" s="44"/>
      <c r="T14" s="209"/>
      <c r="U14" s="209"/>
      <c r="V14" s="44"/>
      <c r="W14" s="133">
        <v>52</v>
      </c>
      <c r="X14" s="137"/>
      <c r="Y14" s="219">
        <f>K14*W14</f>
        <v>0</v>
      </c>
      <c r="Z14" s="220"/>
      <c r="AA14" s="41"/>
      <c r="AB14" s="42"/>
    </row>
    <row r="15" spans="1:28" s="20" customFormat="1" ht="23.25" customHeight="1" x14ac:dyDescent="0.45">
      <c r="A15" s="39"/>
      <c r="B15" s="40"/>
      <c r="C15" s="222" t="s">
        <v>249</v>
      </c>
      <c r="D15" s="222"/>
      <c r="E15" s="50"/>
      <c r="F15" s="148" t="str">
        <f>G3</f>
        <v/>
      </c>
      <c r="G15" s="43"/>
      <c r="H15" s="209"/>
      <c r="I15" s="209"/>
      <c r="J15" s="209"/>
      <c r="K15" s="209"/>
      <c r="L15" s="209"/>
      <c r="M15" s="209"/>
      <c r="N15" s="44"/>
      <c r="O15" s="201"/>
      <c r="P15" s="202"/>
      <c r="Q15" s="202"/>
      <c r="R15" s="203"/>
      <c r="S15" s="44"/>
      <c r="T15" s="209"/>
      <c r="U15" s="209"/>
      <c r="V15" s="51">
        <f>V8</f>
        <v>0</v>
      </c>
      <c r="W15" s="135" t="str">
        <f>IFERROR(ROUND((F15-E15)/7,2),"")</f>
        <v/>
      </c>
      <c r="X15" s="137"/>
      <c r="Y15" s="219" t="str">
        <f>IFERROR(G15*V15*W15, "")</f>
        <v/>
      </c>
      <c r="Z15" s="220"/>
      <c r="AA15" s="41"/>
      <c r="AB15" s="42"/>
    </row>
    <row r="16" spans="1:28" s="20" customFormat="1" ht="23.25" customHeight="1" x14ac:dyDescent="0.45">
      <c r="A16" s="39"/>
      <c r="B16" s="40"/>
      <c r="C16" s="222" t="s">
        <v>88</v>
      </c>
      <c r="D16" s="222"/>
      <c r="E16" s="222"/>
      <c r="F16" s="222"/>
      <c r="G16" s="47">
        <f>G15*1.5</f>
        <v>0</v>
      </c>
      <c r="H16" s="209"/>
      <c r="I16" s="209"/>
      <c r="J16" s="209"/>
      <c r="K16" s="209"/>
      <c r="L16" s="209"/>
      <c r="M16" s="209"/>
      <c r="N16" s="44"/>
      <c r="O16" s="201"/>
      <c r="P16" s="202"/>
      <c r="Q16" s="202"/>
      <c r="R16" s="203"/>
      <c r="S16" s="44"/>
      <c r="T16" s="209"/>
      <c r="U16" s="209"/>
      <c r="V16" s="51">
        <f>V9</f>
        <v>0</v>
      </c>
      <c r="W16" s="135" t="str">
        <f>IFERROR(ROUND((F15-E15)/7,2),"")</f>
        <v/>
      </c>
      <c r="X16" s="137"/>
      <c r="Y16" s="219" t="str">
        <f>IFERROR(G16*V16*W16, "")</f>
        <v/>
      </c>
      <c r="Z16" s="220"/>
      <c r="AA16" s="41"/>
      <c r="AB16" s="42"/>
    </row>
    <row r="17" spans="1:28" s="20" customFormat="1" ht="23.25" customHeight="1" x14ac:dyDescent="0.45">
      <c r="A17" s="39"/>
      <c r="B17" s="40"/>
      <c r="C17" s="222" t="s">
        <v>89</v>
      </c>
      <c r="D17" s="222"/>
      <c r="E17" s="222"/>
      <c r="F17" s="222"/>
      <c r="G17" s="43"/>
      <c r="H17" s="209"/>
      <c r="I17" s="209"/>
      <c r="J17" s="209"/>
      <c r="K17" s="209"/>
      <c r="L17" s="209"/>
      <c r="M17" s="209"/>
      <c r="N17" s="44"/>
      <c r="O17" s="201"/>
      <c r="P17" s="202"/>
      <c r="Q17" s="202"/>
      <c r="R17" s="203"/>
      <c r="S17" s="44"/>
      <c r="T17" s="209"/>
      <c r="U17" s="209"/>
      <c r="V17" s="46"/>
      <c r="W17" s="133">
        <v>52</v>
      </c>
      <c r="X17" s="137"/>
      <c r="Y17" s="219">
        <f>G17*V17*W17</f>
        <v>0</v>
      </c>
      <c r="Z17" s="220"/>
      <c r="AA17" s="41"/>
      <c r="AB17" s="42"/>
    </row>
    <row r="18" spans="1:28" s="20" customFormat="1" ht="23.25" customHeight="1" x14ac:dyDescent="0.45">
      <c r="A18" s="39"/>
      <c r="B18" s="40"/>
      <c r="C18" s="222" t="s">
        <v>90</v>
      </c>
      <c r="D18" s="222"/>
      <c r="E18" s="222"/>
      <c r="F18" s="222"/>
      <c r="G18" s="44"/>
      <c r="H18" s="209"/>
      <c r="I18" s="209"/>
      <c r="J18" s="209"/>
      <c r="K18" s="209"/>
      <c r="L18" s="209"/>
      <c r="M18" s="209"/>
      <c r="N18" s="44"/>
      <c r="O18" s="205"/>
      <c r="P18" s="206"/>
      <c r="Q18" s="206"/>
      <c r="R18" s="207"/>
      <c r="S18" s="44"/>
      <c r="T18" s="209"/>
      <c r="U18" s="209"/>
      <c r="V18" s="44"/>
      <c r="W18" s="134">
        <v>12</v>
      </c>
      <c r="X18" s="138"/>
      <c r="Y18" s="219">
        <f>O18*W18</f>
        <v>0</v>
      </c>
      <c r="Z18" s="220"/>
      <c r="AA18" s="41"/>
      <c r="AB18" s="42"/>
    </row>
    <row r="19" spans="1:28" s="20" customFormat="1" ht="23.25" customHeight="1" x14ac:dyDescent="0.45">
      <c r="A19" s="39"/>
      <c r="B19" s="40"/>
      <c r="C19" s="222" t="s">
        <v>91</v>
      </c>
      <c r="D19" s="222"/>
      <c r="E19" s="222"/>
      <c r="F19" s="222"/>
      <c r="G19" s="44"/>
      <c r="H19" s="209"/>
      <c r="I19" s="209"/>
      <c r="J19" s="209"/>
      <c r="K19" s="209"/>
      <c r="L19" s="209"/>
      <c r="M19" s="209"/>
      <c r="N19" s="43"/>
      <c r="O19" s="201"/>
      <c r="P19" s="202"/>
      <c r="Q19" s="202"/>
      <c r="R19" s="203"/>
      <c r="S19" s="44"/>
      <c r="T19" s="209"/>
      <c r="U19" s="209"/>
      <c r="V19" s="44"/>
      <c r="W19" s="133">
        <v>24</v>
      </c>
      <c r="X19" s="137"/>
      <c r="Y19" s="219">
        <f>N19*W19</f>
        <v>0</v>
      </c>
      <c r="Z19" s="220"/>
      <c r="AA19" s="41"/>
      <c r="AB19" s="42"/>
    </row>
    <row r="20" spans="1:28" s="20" customFormat="1" ht="23.25" customHeight="1" x14ac:dyDescent="0.45">
      <c r="A20" s="39"/>
      <c r="B20" s="40"/>
      <c r="C20" s="222" t="s">
        <v>92</v>
      </c>
      <c r="D20" s="222"/>
      <c r="E20" s="222"/>
      <c r="F20" s="222"/>
      <c r="G20" s="44"/>
      <c r="H20" s="209"/>
      <c r="I20" s="209"/>
      <c r="J20" s="209"/>
      <c r="K20" s="209"/>
      <c r="L20" s="210"/>
      <c r="M20" s="210"/>
      <c r="N20" s="44"/>
      <c r="O20" s="201"/>
      <c r="P20" s="202"/>
      <c r="Q20" s="202"/>
      <c r="R20" s="203"/>
      <c r="S20" s="44"/>
      <c r="T20" s="209"/>
      <c r="U20" s="209"/>
      <c r="V20" s="44"/>
      <c r="W20" s="133">
        <v>26</v>
      </c>
      <c r="X20" s="137"/>
      <c r="Y20" s="219">
        <f>L20*W20</f>
        <v>0</v>
      </c>
      <c r="Z20" s="220"/>
      <c r="AA20" s="41"/>
      <c r="AB20" s="42"/>
    </row>
    <row r="21" spans="1:28" s="20" customFormat="1" ht="23.25" customHeight="1" x14ac:dyDescent="0.45">
      <c r="A21" s="39"/>
      <c r="B21" s="40"/>
      <c r="C21" s="222" t="s">
        <v>93</v>
      </c>
      <c r="D21" s="222"/>
      <c r="E21" s="222"/>
      <c r="F21" s="222"/>
      <c r="G21" s="44"/>
      <c r="H21" s="224"/>
      <c r="I21" s="225"/>
      <c r="J21" s="225"/>
      <c r="K21" s="226"/>
      <c r="L21" s="209"/>
      <c r="M21" s="209"/>
      <c r="N21" s="44"/>
      <c r="O21" s="201"/>
      <c r="P21" s="202"/>
      <c r="Q21" s="202"/>
      <c r="R21" s="203"/>
      <c r="S21" s="44"/>
      <c r="T21" s="209"/>
      <c r="U21" s="209"/>
      <c r="V21" s="44"/>
      <c r="W21" s="133">
        <v>52</v>
      </c>
      <c r="X21" s="137"/>
      <c r="Y21" s="219">
        <f>K21*W21</f>
        <v>0</v>
      </c>
      <c r="Z21" s="220"/>
      <c r="AA21" s="41"/>
      <c r="AB21" s="42"/>
    </row>
    <row r="22" spans="1:28" s="20" customFormat="1" ht="23.25" customHeight="1" x14ac:dyDescent="0.45">
      <c r="A22" s="39"/>
      <c r="B22" s="40"/>
      <c r="C22" s="208" t="s">
        <v>94</v>
      </c>
      <c r="D22" s="208"/>
      <c r="E22" s="208"/>
      <c r="F22" s="208"/>
      <c r="G22" s="44"/>
      <c r="H22" s="209"/>
      <c r="I22" s="209"/>
      <c r="J22" s="209"/>
      <c r="K22" s="209"/>
      <c r="L22" s="209"/>
      <c r="M22" s="209"/>
      <c r="N22" s="44"/>
      <c r="O22" s="201"/>
      <c r="P22" s="202"/>
      <c r="Q22" s="202"/>
      <c r="R22" s="203"/>
      <c r="S22" s="43"/>
      <c r="T22" s="209"/>
      <c r="U22" s="209"/>
      <c r="V22" s="44"/>
      <c r="W22" s="134">
        <v>4</v>
      </c>
      <c r="X22" s="139"/>
      <c r="Y22" s="219">
        <f>S22*W22</f>
        <v>0</v>
      </c>
      <c r="Z22" s="220"/>
      <c r="AA22" s="41"/>
      <c r="AB22" s="42"/>
    </row>
    <row r="23" spans="1:28" s="20" customFormat="1" ht="22.5" customHeight="1" x14ac:dyDescent="0.45">
      <c r="A23" s="39"/>
      <c r="B23" s="40"/>
      <c r="C23" s="234" t="s">
        <v>95</v>
      </c>
      <c r="D23" s="234"/>
      <c r="E23" s="234"/>
      <c r="F23" s="234"/>
      <c r="G23" s="242" t="s">
        <v>96</v>
      </c>
      <c r="H23" s="242"/>
      <c r="I23" s="242"/>
      <c r="J23" s="242"/>
      <c r="K23" s="242"/>
      <c r="L23" s="242"/>
      <c r="M23" s="52"/>
      <c r="N23" s="53"/>
      <c r="O23" s="53"/>
      <c r="P23" s="53"/>
      <c r="Q23" s="53"/>
      <c r="R23" s="53"/>
      <c r="S23" s="53"/>
      <c r="T23" s="53"/>
      <c r="U23" s="53"/>
      <c r="V23" s="53"/>
      <c r="W23" s="238" t="s">
        <v>97</v>
      </c>
      <c r="X23" s="239"/>
      <c r="Y23" s="218" t="str">
        <f>IFERROR(SUM(Y8+Y9+Y10+Y11+Y12+Y13+Y14+Y15+Y16+Y17+Y18+Y19+Y20+Y21+Y22),"")</f>
        <v/>
      </c>
      <c r="Z23" s="218"/>
      <c r="AA23" s="41"/>
      <c r="AB23" s="42"/>
    </row>
    <row r="24" spans="1:28" s="20" customFormat="1" ht="19.5" customHeight="1" thickBot="1" x14ac:dyDescent="0.5">
      <c r="A24" s="39"/>
      <c r="B24" s="40"/>
      <c r="C24" s="234"/>
      <c r="D24" s="234"/>
      <c r="E24" s="234"/>
      <c r="F24" s="234"/>
      <c r="G24" s="240"/>
      <c r="H24" s="240"/>
      <c r="I24" s="240"/>
      <c r="J24" s="240"/>
      <c r="K24" s="240"/>
      <c r="L24" s="240"/>
      <c r="M24" s="55"/>
      <c r="N24" s="53"/>
      <c r="O24" s="53"/>
      <c r="P24" s="53"/>
      <c r="Q24" s="53"/>
      <c r="R24" s="53"/>
      <c r="S24" s="53"/>
      <c r="T24" s="53"/>
      <c r="U24" s="53"/>
      <c r="V24" s="241" t="s">
        <v>98</v>
      </c>
      <c r="W24" s="241"/>
      <c r="X24" s="241"/>
      <c r="Y24" s="231" t="str">
        <f>IF(G24="gaming industry", Y23*0.4, IF(G24="food industry/personal services", Y23*0.2, "0"))</f>
        <v>0</v>
      </c>
      <c r="Z24" s="231"/>
      <c r="AA24" s="41"/>
      <c r="AB24" s="42"/>
    </row>
    <row r="25" spans="1:28" s="20" customFormat="1" ht="22.5" customHeight="1" thickBot="1" x14ac:dyDescent="0.5">
      <c r="A25" s="42"/>
      <c r="B25" s="56"/>
      <c r="C25" s="57"/>
      <c r="D25" s="57"/>
      <c r="E25" s="57"/>
      <c r="F25" s="57"/>
      <c r="G25" s="57"/>
      <c r="H25" s="57"/>
      <c r="I25" s="57"/>
      <c r="J25" s="57"/>
      <c r="K25" s="57"/>
      <c r="L25" s="53"/>
      <c r="M25" s="53"/>
      <c r="N25" s="53"/>
      <c r="O25" s="53"/>
      <c r="P25" s="53"/>
      <c r="Q25" s="53"/>
      <c r="R25" s="53"/>
      <c r="S25" s="53"/>
      <c r="T25" s="53"/>
      <c r="U25" s="53"/>
      <c r="V25" s="53"/>
      <c r="W25" s="54"/>
      <c r="X25" s="54" t="s">
        <v>80</v>
      </c>
      <c r="Y25" s="229" t="str">
        <f>IFERROR(SUM(Y23+Y24), "")</f>
        <v/>
      </c>
      <c r="Z25" s="230"/>
      <c r="AA25" s="41"/>
      <c r="AB25" s="42"/>
    </row>
    <row r="26" spans="1:28" s="20" customFormat="1" ht="10.5" customHeight="1" thickBot="1" x14ac:dyDescent="0.5">
      <c r="A26" s="42"/>
      <c r="B26" s="58"/>
      <c r="C26" s="59"/>
      <c r="D26" s="59"/>
      <c r="E26" s="59"/>
      <c r="F26" s="59"/>
      <c r="G26" s="59"/>
      <c r="H26" s="59"/>
      <c r="I26" s="59"/>
      <c r="J26" s="59"/>
      <c r="K26" s="59"/>
      <c r="L26" s="60"/>
      <c r="M26" s="60"/>
      <c r="N26" s="60"/>
      <c r="O26" s="60"/>
      <c r="P26" s="60"/>
      <c r="Q26" s="60"/>
      <c r="R26" s="60"/>
      <c r="S26" s="60"/>
      <c r="T26" s="60"/>
      <c r="U26" s="60"/>
      <c r="V26" s="60"/>
      <c r="W26" s="61"/>
      <c r="X26" s="61"/>
      <c r="Y26" s="62"/>
      <c r="Z26" s="62"/>
      <c r="AA26" s="63"/>
      <c r="AB26" s="42"/>
    </row>
    <row r="27" spans="1:28" s="20" customFormat="1" ht="9.75" customHeight="1" thickBot="1" x14ac:dyDescent="0.5">
      <c r="A27" s="64"/>
      <c r="B27" s="64"/>
      <c r="C27" s="64"/>
      <c r="D27" s="64"/>
      <c r="E27" s="64"/>
      <c r="F27" s="65"/>
      <c r="G27" s="64"/>
      <c r="H27" s="64"/>
      <c r="I27" s="64"/>
      <c r="J27" s="64"/>
      <c r="K27" s="64"/>
      <c r="L27" s="64"/>
      <c r="M27" s="64"/>
      <c r="N27" s="64"/>
      <c r="O27" s="64"/>
      <c r="P27" s="64"/>
      <c r="Q27" s="64"/>
      <c r="R27" s="64"/>
      <c r="S27" s="64"/>
      <c r="T27" s="64"/>
      <c r="U27" s="64"/>
      <c r="V27" s="64"/>
      <c r="W27" s="66"/>
      <c r="X27" s="42"/>
      <c r="Y27" s="42"/>
      <c r="Z27" s="42"/>
      <c r="AA27" s="42"/>
      <c r="AB27" s="42"/>
    </row>
    <row r="28" spans="1:28" s="20" customFormat="1" ht="6.75" customHeight="1" x14ac:dyDescent="0.45">
      <c r="A28" s="64"/>
      <c r="B28" s="67"/>
      <c r="C28" s="68"/>
      <c r="D28" s="68"/>
      <c r="E28" s="68"/>
      <c r="F28" s="69"/>
      <c r="G28" s="68"/>
      <c r="H28" s="70"/>
      <c r="I28" s="64"/>
      <c r="J28" s="67"/>
      <c r="K28" s="68"/>
      <c r="L28" s="68"/>
      <c r="M28" s="68"/>
      <c r="N28" s="68"/>
      <c r="O28" s="70"/>
      <c r="P28" s="64"/>
      <c r="Q28" s="67"/>
      <c r="R28" s="68"/>
      <c r="S28" s="68"/>
      <c r="T28" s="68"/>
      <c r="U28" s="68"/>
      <c r="V28" s="71"/>
      <c r="W28" s="35"/>
      <c r="X28" s="35"/>
      <c r="Y28" s="35"/>
      <c r="Z28" s="35"/>
      <c r="AA28" s="38"/>
      <c r="AB28" s="39"/>
    </row>
    <row r="29" spans="1:28" s="78" customFormat="1" ht="22.5" customHeight="1" x14ac:dyDescent="0.45">
      <c r="A29" s="72"/>
      <c r="B29" s="73"/>
      <c r="C29" s="243" t="s">
        <v>99</v>
      </c>
      <c r="D29" s="243"/>
      <c r="E29" s="243"/>
      <c r="F29" s="243"/>
      <c r="G29" s="243"/>
      <c r="H29" s="140"/>
      <c r="I29" s="141"/>
      <c r="J29" s="215" t="s">
        <v>100</v>
      </c>
      <c r="K29" s="216"/>
      <c r="L29" s="216"/>
      <c r="M29" s="216"/>
      <c r="N29" s="216"/>
      <c r="O29" s="217"/>
      <c r="P29" s="142"/>
      <c r="Q29" s="143"/>
      <c r="R29" s="243" t="s">
        <v>245</v>
      </c>
      <c r="S29" s="243"/>
      <c r="T29" s="243"/>
      <c r="U29" s="243"/>
      <c r="V29" s="243"/>
      <c r="W29" s="243"/>
      <c r="X29" s="243"/>
      <c r="Y29" s="243"/>
      <c r="Z29" s="243"/>
      <c r="AA29" s="76"/>
      <c r="AB29" s="72"/>
    </row>
    <row r="30" spans="1:28" s="78" customFormat="1" ht="6.75" customHeight="1" x14ac:dyDescent="0.45">
      <c r="A30" s="72"/>
      <c r="B30" s="73"/>
      <c r="C30" s="53"/>
      <c r="D30" s="53"/>
      <c r="E30" s="53"/>
      <c r="F30" s="53"/>
      <c r="G30" s="79"/>
      <c r="H30" s="74"/>
      <c r="I30" s="64"/>
      <c r="J30" s="75"/>
      <c r="K30" s="80"/>
      <c r="L30" s="80"/>
      <c r="M30" s="80"/>
      <c r="N30" s="54"/>
      <c r="O30" s="16"/>
      <c r="P30" s="17"/>
      <c r="Q30" s="18"/>
      <c r="R30" s="53"/>
      <c r="S30" s="53"/>
      <c r="T30" s="81"/>
      <c r="U30" s="53"/>
      <c r="V30" s="53"/>
      <c r="W30" s="53"/>
      <c r="X30" s="80"/>
      <c r="Y30" s="80"/>
      <c r="Z30" s="80"/>
      <c r="AA30" s="76"/>
      <c r="AB30" s="72"/>
    </row>
    <row r="31" spans="1:28" s="78" customFormat="1" ht="22.5" customHeight="1" x14ac:dyDescent="0.45">
      <c r="A31" s="72"/>
      <c r="B31" s="73"/>
      <c r="C31" s="232" t="s">
        <v>223</v>
      </c>
      <c r="D31" s="232"/>
      <c r="E31" s="232"/>
      <c r="F31" s="233"/>
      <c r="G31" s="233"/>
      <c r="H31" s="74"/>
      <c r="I31" s="64"/>
      <c r="J31" s="75"/>
      <c r="K31" s="208" t="s">
        <v>101</v>
      </c>
      <c r="L31" s="208"/>
      <c r="M31" s="208"/>
      <c r="N31" s="82"/>
      <c r="O31" s="76"/>
      <c r="P31" s="72"/>
      <c r="Q31" s="77"/>
      <c r="R31" s="211" t="s">
        <v>219</v>
      </c>
      <c r="S31" s="212"/>
      <c r="T31" s="235" t="s">
        <v>220</v>
      </c>
      <c r="U31" s="236"/>
      <c r="V31" s="236"/>
      <c r="W31" s="237"/>
      <c r="X31" s="80"/>
      <c r="Y31" s="191" t="s">
        <v>221</v>
      </c>
      <c r="Z31" s="191"/>
      <c r="AA31" s="76"/>
      <c r="AB31" s="72"/>
    </row>
    <row r="32" spans="1:28" s="78" customFormat="1" ht="19.5" customHeight="1" thickBot="1" x14ac:dyDescent="0.5">
      <c r="A32" s="72"/>
      <c r="B32" s="73"/>
      <c r="C32" s="83"/>
      <c r="D32" s="83"/>
      <c r="E32" s="83"/>
      <c r="F32" s="83"/>
      <c r="G32" s="84"/>
      <c r="H32" s="85"/>
      <c r="I32" s="64"/>
      <c r="J32" s="75"/>
      <c r="K32" s="208" t="s">
        <v>102</v>
      </c>
      <c r="L32" s="208"/>
      <c r="M32" s="208" t="s">
        <v>102</v>
      </c>
      <c r="N32" s="82"/>
      <c r="O32" s="76"/>
      <c r="P32" s="72"/>
      <c r="Q32" s="77"/>
      <c r="R32" s="213"/>
      <c r="S32" s="214"/>
      <c r="T32" s="199"/>
      <c r="U32" s="200"/>
      <c r="V32" s="86"/>
      <c r="W32" s="86"/>
      <c r="X32" s="80"/>
      <c r="Y32" s="192"/>
      <c r="Z32" s="192"/>
      <c r="AA32" s="76"/>
      <c r="AB32" s="72"/>
    </row>
    <row r="33" spans="1:28" s="78" customFormat="1" ht="19.5" customHeight="1" thickBot="1" x14ac:dyDescent="0.5">
      <c r="A33" s="72"/>
      <c r="B33" s="73"/>
      <c r="C33" s="83"/>
      <c r="D33" s="80"/>
      <c r="E33" s="144" t="s">
        <v>258</v>
      </c>
      <c r="F33" s="145" t="s">
        <v>259</v>
      </c>
      <c r="G33" s="145" t="s">
        <v>247</v>
      </c>
      <c r="H33" s="87"/>
      <c r="I33" s="64"/>
      <c r="J33" s="75"/>
      <c r="K33" s="208" t="s">
        <v>105</v>
      </c>
      <c r="L33" s="208"/>
      <c r="M33" s="208" t="s">
        <v>105</v>
      </c>
      <c r="N33" s="88">
        <f>DATEDIF(N31,N32,"d")/7</f>
        <v>0</v>
      </c>
      <c r="O33" s="76"/>
      <c r="P33" s="72"/>
      <c r="Q33" s="77"/>
      <c r="R33" s="199"/>
      <c r="S33" s="200"/>
      <c r="T33" s="189"/>
      <c r="U33" s="190"/>
      <c r="V33" s="89"/>
      <c r="W33" s="89"/>
      <c r="X33" s="80"/>
      <c r="Y33" s="193" t="str">
        <f>IFERROR(AVERAGE(T33:W33),"")</f>
        <v/>
      </c>
      <c r="Z33" s="194"/>
      <c r="AA33" s="76"/>
      <c r="AB33" s="72"/>
    </row>
    <row r="34" spans="1:28" s="78" customFormat="1" ht="22.5" customHeight="1" thickBot="1" x14ac:dyDescent="0.5">
      <c r="A34" s="72"/>
      <c r="B34" s="73"/>
      <c r="C34" s="228" t="s">
        <v>108</v>
      </c>
      <c r="D34" s="228"/>
      <c r="E34" s="82"/>
      <c r="F34" s="91"/>
      <c r="G34" s="159"/>
      <c r="H34" s="92"/>
      <c r="I34" s="64"/>
      <c r="J34" s="75"/>
      <c r="K34" s="208" t="s">
        <v>106</v>
      </c>
      <c r="L34" s="208"/>
      <c r="M34" s="208" t="s">
        <v>106</v>
      </c>
      <c r="N34" s="90"/>
      <c r="O34" s="76"/>
      <c r="P34" s="72"/>
      <c r="Q34" s="77"/>
      <c r="R34" s="199"/>
      <c r="S34" s="200"/>
      <c r="T34" s="189"/>
      <c r="U34" s="190"/>
      <c r="V34" s="89"/>
      <c r="W34" s="89"/>
      <c r="X34" s="80"/>
      <c r="Y34" s="193" t="str">
        <f t="shared" ref="Y34:Y39" si="0">IFERROR(AVERAGE(T34:W34),"")</f>
        <v/>
      </c>
      <c r="Z34" s="194"/>
      <c r="AA34" s="76"/>
      <c r="AB34" s="72"/>
    </row>
    <row r="35" spans="1:28" s="78" customFormat="1" ht="22.5" customHeight="1" thickBot="1" x14ac:dyDescent="0.5">
      <c r="A35" s="72"/>
      <c r="B35" s="73"/>
      <c r="C35" s="228" t="s">
        <v>109</v>
      </c>
      <c r="D35" s="228"/>
      <c r="E35" s="82"/>
      <c r="F35" s="94"/>
      <c r="G35" s="159"/>
      <c r="H35" s="92"/>
      <c r="I35" s="64"/>
      <c r="J35" s="75"/>
      <c r="K35" s="208" t="s">
        <v>243</v>
      </c>
      <c r="L35" s="208"/>
      <c r="M35" s="208" t="s">
        <v>107</v>
      </c>
      <c r="N35" s="93" t="str">
        <f>IFERROR(N34/N33,"")</f>
        <v/>
      </c>
      <c r="O35" s="76"/>
      <c r="P35" s="72"/>
      <c r="Q35" s="77"/>
      <c r="R35" s="199"/>
      <c r="S35" s="200"/>
      <c r="T35" s="189"/>
      <c r="U35" s="190"/>
      <c r="V35" s="89"/>
      <c r="W35" s="89"/>
      <c r="X35" s="80"/>
      <c r="Y35" s="193" t="str">
        <f t="shared" si="0"/>
        <v/>
      </c>
      <c r="Z35" s="194"/>
      <c r="AA35" s="76"/>
      <c r="AB35" s="72"/>
    </row>
    <row r="36" spans="1:28" s="78" customFormat="1" ht="22.5" customHeight="1" thickBot="1" x14ac:dyDescent="0.5">
      <c r="A36" s="72"/>
      <c r="B36" s="73"/>
      <c r="C36" s="228" t="s">
        <v>111</v>
      </c>
      <c r="D36" s="228"/>
      <c r="E36" s="82"/>
      <c r="F36" s="94"/>
      <c r="G36" s="159"/>
      <c r="H36" s="92"/>
      <c r="I36" s="64"/>
      <c r="J36" s="75"/>
      <c r="K36" s="208" t="s">
        <v>79</v>
      </c>
      <c r="L36" s="208"/>
      <c r="M36" s="208" t="s">
        <v>79</v>
      </c>
      <c r="N36" s="95">
        <v>52</v>
      </c>
      <c r="O36" s="76"/>
      <c r="P36" s="72"/>
      <c r="Q36" s="77"/>
      <c r="R36" s="199"/>
      <c r="S36" s="200"/>
      <c r="T36" s="189"/>
      <c r="U36" s="190"/>
      <c r="V36" s="89"/>
      <c r="W36" s="89"/>
      <c r="X36" s="80"/>
      <c r="Y36" s="195" t="str">
        <f t="shared" si="0"/>
        <v/>
      </c>
      <c r="Z36" s="196"/>
      <c r="AA36" s="76"/>
      <c r="AB36" s="72"/>
    </row>
    <row r="37" spans="1:28" s="78" customFormat="1" ht="22.5" customHeight="1" thickBot="1" x14ac:dyDescent="0.5">
      <c r="A37" s="72"/>
      <c r="B37" s="73"/>
      <c r="C37" s="228" t="s">
        <v>113</v>
      </c>
      <c r="D37" s="228"/>
      <c r="E37" s="82"/>
      <c r="F37" s="94"/>
      <c r="G37" s="159"/>
      <c r="H37" s="92"/>
      <c r="I37" s="64"/>
      <c r="J37" s="75"/>
      <c r="K37" s="208" t="s">
        <v>110</v>
      </c>
      <c r="L37" s="208"/>
      <c r="M37" s="208" t="s">
        <v>110</v>
      </c>
      <c r="N37" s="96" t="str">
        <f>IFERROR(N35*N36,"")</f>
        <v/>
      </c>
      <c r="O37" s="76"/>
      <c r="P37" s="72"/>
      <c r="Q37" s="77"/>
      <c r="R37" s="199"/>
      <c r="S37" s="200"/>
      <c r="T37" s="189"/>
      <c r="U37" s="190"/>
      <c r="V37" s="89"/>
      <c r="W37" s="89"/>
      <c r="X37" s="80"/>
      <c r="Y37" s="197" t="str">
        <f t="shared" si="0"/>
        <v/>
      </c>
      <c r="Z37" s="198"/>
      <c r="AA37" s="76"/>
      <c r="AB37" s="72"/>
    </row>
    <row r="38" spans="1:28" s="78" customFormat="1" ht="22.5" customHeight="1" thickBot="1" x14ac:dyDescent="0.5">
      <c r="A38" s="72"/>
      <c r="B38" s="73"/>
      <c r="C38" s="228" t="s">
        <v>115</v>
      </c>
      <c r="D38" s="228"/>
      <c r="E38" s="82"/>
      <c r="F38" s="94"/>
      <c r="G38" s="159"/>
      <c r="H38" s="98"/>
      <c r="I38" s="64"/>
      <c r="J38" s="75"/>
      <c r="K38" s="208" t="s">
        <v>112</v>
      </c>
      <c r="L38" s="208"/>
      <c r="M38" s="208" t="s">
        <v>112</v>
      </c>
      <c r="N38" s="97"/>
      <c r="O38" s="76"/>
      <c r="P38" s="72"/>
      <c r="Q38" s="77"/>
      <c r="R38" s="199"/>
      <c r="S38" s="200"/>
      <c r="T38" s="189"/>
      <c r="U38" s="190"/>
      <c r="V38" s="89"/>
      <c r="W38" s="89"/>
      <c r="X38" s="80"/>
      <c r="Y38" s="197" t="str">
        <f t="shared" si="0"/>
        <v/>
      </c>
      <c r="Z38" s="198"/>
      <c r="AA38" s="76"/>
      <c r="AB38" s="72"/>
    </row>
    <row r="39" spans="1:28" s="78" customFormat="1" ht="22.5" customHeight="1" thickBot="1" x14ac:dyDescent="0.5">
      <c r="A39" s="72"/>
      <c r="B39" s="73"/>
      <c r="C39" s="228" t="s">
        <v>117</v>
      </c>
      <c r="D39" s="228"/>
      <c r="E39" s="82"/>
      <c r="F39" s="94"/>
      <c r="G39" s="160"/>
      <c r="H39" s="99"/>
      <c r="I39" s="64"/>
      <c r="J39" s="75"/>
      <c r="K39" s="208" t="s">
        <v>114</v>
      </c>
      <c r="L39" s="208"/>
      <c r="M39" s="208" t="s">
        <v>114</v>
      </c>
      <c r="N39" s="97"/>
      <c r="O39" s="76"/>
      <c r="P39" s="72"/>
      <c r="Q39" s="77"/>
      <c r="R39" s="199"/>
      <c r="S39" s="200"/>
      <c r="T39" s="189"/>
      <c r="U39" s="190"/>
      <c r="V39" s="89"/>
      <c r="W39" s="89"/>
      <c r="X39" s="80"/>
      <c r="Y39" s="197" t="str">
        <f t="shared" si="0"/>
        <v/>
      </c>
      <c r="Z39" s="198"/>
      <c r="AA39" s="76"/>
      <c r="AB39" s="72"/>
    </row>
    <row r="40" spans="1:28" s="78" customFormat="1" ht="22.5" customHeight="1" thickBot="1" x14ac:dyDescent="0.5">
      <c r="A40" s="72"/>
      <c r="B40" s="73"/>
      <c r="C40" s="228" t="s">
        <v>210</v>
      </c>
      <c r="D40" s="228"/>
      <c r="E40" s="82"/>
      <c r="F40" s="94"/>
      <c r="G40" s="160"/>
      <c r="H40" s="99"/>
      <c r="I40" s="64"/>
      <c r="J40" s="75"/>
      <c r="K40" s="208" t="s">
        <v>244</v>
      </c>
      <c r="L40" s="208"/>
      <c r="M40" s="208" t="s">
        <v>116</v>
      </c>
      <c r="N40" s="155"/>
      <c r="O40" s="76"/>
      <c r="P40" s="72"/>
      <c r="Q40" s="77"/>
      <c r="R40" s="54"/>
      <c r="S40" s="80"/>
      <c r="T40" s="80"/>
      <c r="U40" s="80"/>
      <c r="V40" s="80"/>
      <c r="W40" s="80"/>
      <c r="X40" s="80"/>
      <c r="Y40" s="80"/>
      <c r="Z40" s="80"/>
      <c r="AA40" s="76"/>
      <c r="AB40" s="72"/>
    </row>
    <row r="41" spans="1:28" s="78" customFormat="1" ht="22.5" customHeight="1" thickBot="1" x14ac:dyDescent="0.5">
      <c r="A41" s="72"/>
      <c r="B41" s="73"/>
      <c r="C41" s="228" t="s">
        <v>211</v>
      </c>
      <c r="D41" s="228"/>
      <c r="E41" s="161"/>
      <c r="F41" s="82"/>
      <c r="G41" s="160"/>
      <c r="H41" s="99"/>
      <c r="I41" s="64"/>
      <c r="J41" s="75"/>
      <c r="K41" s="208" t="s">
        <v>80</v>
      </c>
      <c r="L41" s="208"/>
      <c r="M41" s="248" t="s">
        <v>80</v>
      </c>
      <c r="N41" s="154">
        <f>SUM(N37:N40)</f>
        <v>0</v>
      </c>
      <c r="O41" s="76"/>
      <c r="P41" s="72"/>
      <c r="Q41" s="77"/>
      <c r="R41" s="185" t="s">
        <v>246</v>
      </c>
      <c r="S41" s="185"/>
      <c r="T41" s="185"/>
      <c r="U41" s="185"/>
      <c r="V41" s="185"/>
      <c r="W41" s="185"/>
      <c r="X41" s="185"/>
      <c r="Y41" s="185"/>
      <c r="Z41" s="185"/>
      <c r="AA41" s="76"/>
      <c r="AB41" s="72"/>
    </row>
    <row r="42" spans="1:28" s="78" customFormat="1" ht="22.5" customHeight="1" thickBot="1" x14ac:dyDescent="0.5">
      <c r="A42" s="72"/>
      <c r="B42" s="73"/>
      <c r="C42" s="228" t="s">
        <v>212</v>
      </c>
      <c r="D42" s="228"/>
      <c r="E42" s="82"/>
      <c r="F42" s="82"/>
      <c r="G42" s="162"/>
      <c r="H42" s="109"/>
      <c r="I42" s="64"/>
      <c r="J42" s="100"/>
      <c r="K42" s="101"/>
      <c r="L42" s="101"/>
      <c r="M42" s="101"/>
      <c r="N42" s="102"/>
      <c r="O42" s="103"/>
      <c r="P42" s="104"/>
      <c r="Q42" s="105"/>
      <c r="R42" s="106"/>
      <c r="S42" s="106"/>
      <c r="T42" s="106"/>
      <c r="U42" s="106"/>
      <c r="V42" s="106"/>
      <c r="W42" s="106"/>
      <c r="X42" s="106"/>
      <c r="Y42" s="107"/>
      <c r="Z42" s="107"/>
      <c r="AA42" s="108"/>
      <c r="AB42" s="72"/>
    </row>
    <row r="43" spans="1:28" s="78" customFormat="1" ht="22.5" customHeight="1" thickBot="1" x14ac:dyDescent="0.5">
      <c r="A43" s="72"/>
      <c r="B43" s="73"/>
      <c r="C43" s="228" t="s">
        <v>213</v>
      </c>
      <c r="D43" s="228"/>
      <c r="E43" s="82"/>
      <c r="F43" s="82"/>
      <c r="G43" s="162"/>
      <c r="H43" s="109"/>
      <c r="I43" s="64"/>
      <c r="J43" s="64"/>
      <c r="K43" s="64"/>
      <c r="L43" s="64"/>
      <c r="M43" s="64"/>
      <c r="N43" s="104"/>
      <c r="O43" s="104"/>
      <c r="P43" s="104"/>
      <c r="Q43" s="104"/>
      <c r="R43" s="104"/>
      <c r="S43" s="104"/>
      <c r="T43" s="110"/>
      <c r="U43" s="111"/>
      <c r="V43" s="64"/>
      <c r="W43" s="64"/>
      <c r="X43" s="64"/>
      <c r="Y43" s="64"/>
      <c r="Z43" s="64"/>
      <c r="AA43" s="72"/>
      <c r="AB43" s="72"/>
    </row>
    <row r="44" spans="1:28" s="78" customFormat="1" ht="22.5" customHeight="1" x14ac:dyDescent="0.45">
      <c r="A44" s="72"/>
      <c r="B44" s="73"/>
      <c r="C44" s="228" t="s">
        <v>214</v>
      </c>
      <c r="D44" s="228"/>
      <c r="E44" s="82"/>
      <c r="F44" s="82"/>
      <c r="G44" s="162"/>
      <c r="H44" s="109"/>
      <c r="I44" s="64"/>
      <c r="J44" s="67"/>
      <c r="K44" s="186" t="s">
        <v>262</v>
      </c>
      <c r="L44" s="186"/>
      <c r="M44" s="186"/>
      <c r="N44" s="186"/>
      <c r="O44" s="112"/>
      <c r="P44" s="72"/>
      <c r="Q44" s="113"/>
      <c r="R44" s="249" t="s">
        <v>261</v>
      </c>
      <c r="S44" s="249"/>
      <c r="T44" s="249"/>
      <c r="U44" s="249"/>
      <c r="V44" s="249"/>
      <c r="W44" s="249"/>
      <c r="X44" s="249"/>
      <c r="Y44" s="249"/>
      <c r="Z44" s="249"/>
      <c r="AA44" s="112"/>
      <c r="AB44" s="72"/>
    </row>
    <row r="45" spans="1:28" s="78" customFormat="1" ht="22.5" customHeight="1" x14ac:dyDescent="0.45">
      <c r="A45" s="72"/>
      <c r="B45" s="73"/>
      <c r="C45" s="228" t="s">
        <v>215</v>
      </c>
      <c r="D45" s="228"/>
      <c r="E45" s="82"/>
      <c r="F45" s="82"/>
      <c r="G45" s="163"/>
      <c r="H45" s="115"/>
      <c r="I45" s="64"/>
      <c r="J45" s="75"/>
      <c r="K45" s="187"/>
      <c r="L45" s="187"/>
      <c r="M45" s="187"/>
      <c r="N45" s="187"/>
      <c r="O45" s="114"/>
      <c r="P45" s="72"/>
      <c r="Q45" s="73"/>
      <c r="R45" s="216"/>
      <c r="S45" s="216"/>
      <c r="T45" s="216"/>
      <c r="U45" s="216"/>
      <c r="V45" s="216"/>
      <c r="W45" s="216"/>
      <c r="X45" s="216"/>
      <c r="Y45" s="216"/>
      <c r="Z45" s="216"/>
      <c r="AA45" s="114"/>
      <c r="AB45" s="72"/>
    </row>
    <row r="46" spans="1:28" s="78" customFormat="1" ht="9" customHeight="1" thickBot="1" x14ac:dyDescent="0.5">
      <c r="A46" s="72"/>
      <c r="B46" s="73"/>
      <c r="C46" s="81"/>
      <c r="D46" s="81"/>
      <c r="E46" s="118"/>
      <c r="F46" s="118"/>
      <c r="G46" s="119"/>
      <c r="H46" s="120"/>
      <c r="I46" s="64"/>
      <c r="J46" s="75"/>
      <c r="K46" s="188"/>
      <c r="L46" s="188"/>
      <c r="M46" s="188"/>
      <c r="N46" s="188"/>
      <c r="O46" s="114"/>
      <c r="P46" s="72"/>
      <c r="Q46" s="73"/>
      <c r="R46" s="116"/>
      <c r="S46" s="116"/>
      <c r="T46" s="116"/>
      <c r="U46" s="116"/>
      <c r="V46" s="116"/>
      <c r="W46" s="116"/>
      <c r="X46" s="116"/>
      <c r="Y46" s="117"/>
      <c r="Z46" s="117"/>
      <c r="AA46" s="114"/>
      <c r="AB46" s="72"/>
    </row>
    <row r="47" spans="1:28" s="78" customFormat="1" ht="23.25" customHeight="1" thickBot="1" x14ac:dyDescent="0.5">
      <c r="A47" s="72"/>
      <c r="B47" s="73"/>
      <c r="C47" s="247" t="s">
        <v>248</v>
      </c>
      <c r="D47" s="247"/>
      <c r="E47" s="49">
        <f>COUNTIF(G34:G45,"&gt;=1")</f>
        <v>0</v>
      </c>
      <c r="F47" s="121" t="s">
        <v>112</v>
      </c>
      <c r="G47" s="122"/>
      <c r="H47" s="123"/>
      <c r="I47" s="64"/>
      <c r="J47" s="75"/>
      <c r="K47" s="176">
        <f>MAX(Y25,G49,N41)</f>
        <v>0</v>
      </c>
      <c r="L47" s="177"/>
      <c r="M47" s="177"/>
      <c r="N47" s="178"/>
      <c r="O47" s="114"/>
      <c r="P47" s="72"/>
      <c r="Q47" s="73"/>
      <c r="R47" s="246" t="s">
        <v>219</v>
      </c>
      <c r="S47" s="246"/>
      <c r="T47" s="246" t="s">
        <v>255</v>
      </c>
      <c r="U47" s="246"/>
      <c r="V47" s="149" t="s">
        <v>256</v>
      </c>
      <c r="W47" s="149" t="s">
        <v>257</v>
      </c>
      <c r="X47" s="149"/>
      <c r="Y47" s="150" t="s">
        <v>251</v>
      </c>
      <c r="Z47" s="149" t="s">
        <v>252</v>
      </c>
      <c r="AA47" s="114"/>
      <c r="AB47" s="72"/>
    </row>
    <row r="48" spans="1:28" s="78" customFormat="1" ht="22.5" customHeight="1" thickBot="1" x14ac:dyDescent="0.5">
      <c r="A48" s="72"/>
      <c r="B48" s="73"/>
      <c r="C48" s="247" t="s">
        <v>250</v>
      </c>
      <c r="D48" s="247"/>
      <c r="E48" s="124" t="str">
        <f>IFERROR(SUM(G34:G45)/E47,"")</f>
        <v/>
      </c>
      <c r="F48" s="121" t="s">
        <v>240</v>
      </c>
      <c r="G48" s="153"/>
      <c r="H48" s="123"/>
      <c r="I48" s="64"/>
      <c r="J48" s="75"/>
      <c r="K48" s="179"/>
      <c r="L48" s="180"/>
      <c r="M48" s="180"/>
      <c r="N48" s="181"/>
      <c r="O48" s="114"/>
      <c r="P48" s="72"/>
      <c r="Q48" s="73"/>
      <c r="R48" s="199"/>
      <c r="S48" s="200"/>
      <c r="T48" s="244"/>
      <c r="U48" s="245"/>
      <c r="V48" s="165"/>
      <c r="W48" s="166"/>
      <c r="X48" s="49">
        <f>IFERROR(IF(W48="Daily",365,IF(W48="Monthly",12,IF(W48="Quarterly",4,IF(W48="Annually",1,)))),"")</f>
        <v>0</v>
      </c>
      <c r="Y48" s="151" t="str">
        <f>IFERROR((1+(V48/X48))^X48-1, "")</f>
        <v/>
      </c>
      <c r="Z48" s="156" t="str">
        <f>IFERROR(T48*Y48, "")</f>
        <v/>
      </c>
      <c r="AA48" s="114"/>
      <c r="AB48" s="72"/>
    </row>
    <row r="49" spans="1:29" s="78" customFormat="1" ht="22.5" customHeight="1" thickBot="1" x14ac:dyDescent="0.5">
      <c r="A49" s="72"/>
      <c r="B49" s="73"/>
      <c r="C49" s="247" t="s">
        <v>97</v>
      </c>
      <c r="D49" s="247"/>
      <c r="E49" s="124" t="str">
        <f>IFERROR(IF(F31="weekly",E48*52,IF(F31="Bi Weekly",E48*26,IF(F31="2x Monthly",E48*24,IF(F31="Monthly",E48*12,IF(F31="Quarterly",E48*4,""))))),"")</f>
        <v/>
      </c>
      <c r="F49" s="152" t="s">
        <v>241</v>
      </c>
      <c r="G49" s="154" t="str">
        <f>IFERROR(SUM(G47+G48+E49),"")</f>
        <v/>
      </c>
      <c r="H49" s="125"/>
      <c r="I49" s="64"/>
      <c r="J49" s="75"/>
      <c r="K49" s="182"/>
      <c r="L49" s="183"/>
      <c r="M49" s="183"/>
      <c r="N49" s="184"/>
      <c r="O49" s="114"/>
      <c r="P49" s="72"/>
      <c r="Q49" s="73"/>
      <c r="R49" s="199"/>
      <c r="S49" s="200"/>
      <c r="T49" s="244"/>
      <c r="U49" s="245"/>
      <c r="V49" s="165"/>
      <c r="W49" s="166"/>
      <c r="X49" s="49">
        <f>IFERROR(IF(W49="Daily",365,IF(W49="Monthly",12,IF(W49="Quarterly",4,IF(W49="Annually",1,)))),"")</f>
        <v>0</v>
      </c>
      <c r="Y49" s="151" t="str">
        <f>IFERROR((1+(V49/X49))^X49-1, "")</f>
        <v/>
      </c>
      <c r="Z49" s="156" t="str">
        <f>IFERROR(T49*Y49, "")</f>
        <v/>
      </c>
      <c r="AA49" s="114"/>
      <c r="AB49" s="72"/>
    </row>
    <row r="50" spans="1:29" s="78" customFormat="1" ht="12.75" customHeight="1" thickBot="1" x14ac:dyDescent="0.5">
      <c r="A50" s="72"/>
      <c r="B50" s="126"/>
      <c r="C50" s="101"/>
      <c r="D50" s="101"/>
      <c r="E50" s="101"/>
      <c r="F50" s="101"/>
      <c r="G50" s="101"/>
      <c r="H50" s="127"/>
      <c r="I50" s="64"/>
      <c r="J50" s="100"/>
      <c r="K50" s="101"/>
      <c r="L50" s="101"/>
      <c r="M50" s="128"/>
      <c r="N50" s="106"/>
      <c r="O50" s="129"/>
      <c r="P50" s="72"/>
      <c r="Q50" s="126"/>
      <c r="R50" s="106"/>
      <c r="S50" s="106"/>
      <c r="T50" s="106"/>
      <c r="U50" s="106"/>
      <c r="V50" s="106"/>
      <c r="W50" s="106"/>
      <c r="X50" s="106"/>
      <c r="Y50" s="101"/>
      <c r="Z50" s="106"/>
      <c r="AA50" s="129"/>
      <c r="AB50" s="72"/>
    </row>
    <row r="51" spans="1:29" s="78" customFormat="1" ht="12" customHeight="1" x14ac:dyDescent="0.45">
      <c r="A51" s="72"/>
      <c r="B51" s="72"/>
      <c r="C51" s="64"/>
      <c r="D51" s="64"/>
      <c r="E51" s="64"/>
      <c r="F51" s="64"/>
      <c r="G51" s="64"/>
      <c r="H51" s="64"/>
      <c r="I51" s="64"/>
      <c r="J51" s="64"/>
      <c r="K51" s="42"/>
      <c r="L51" s="64"/>
      <c r="M51" s="64"/>
      <c r="N51" s="42"/>
      <c r="O51" s="72"/>
      <c r="P51" s="72"/>
      <c r="Q51" s="72"/>
      <c r="R51" s="72"/>
      <c r="S51" s="72"/>
      <c r="T51" s="72"/>
      <c r="U51" s="72"/>
      <c r="V51" s="72"/>
      <c r="W51" s="72"/>
      <c r="X51" s="72"/>
      <c r="Y51" s="72"/>
      <c r="Z51" s="64"/>
      <c r="AA51" s="72"/>
      <c r="AB51" s="72"/>
      <c r="AC51" s="130"/>
    </row>
    <row r="52" spans="1:29" s="132" customFormat="1" ht="7.5" customHeight="1" x14ac:dyDescent="0.45">
      <c r="A52" s="57"/>
      <c r="B52" s="1"/>
      <c r="C52" s="1"/>
      <c r="D52" s="1"/>
      <c r="E52" s="1"/>
      <c r="F52" s="1"/>
      <c r="G52" s="1"/>
      <c r="H52" s="1"/>
      <c r="I52" s="1"/>
      <c r="J52" s="1"/>
      <c r="K52" s="1"/>
      <c r="L52" s="1"/>
      <c r="M52" s="1"/>
      <c r="N52" s="1"/>
      <c r="O52" s="1"/>
      <c r="P52" s="1"/>
      <c r="Q52" s="1"/>
      <c r="R52" s="1"/>
      <c r="S52" s="1"/>
      <c r="T52" s="1"/>
      <c r="U52" s="1"/>
      <c r="V52" s="1"/>
      <c r="W52" s="1"/>
      <c r="X52" s="1"/>
      <c r="Y52" s="1"/>
      <c r="Z52" s="1"/>
      <c r="AA52" s="15"/>
      <c r="AB52" s="12"/>
      <c r="AC52" s="131"/>
    </row>
  </sheetData>
  <sheetProtection algorithmName="SHA-512" hashValue="eDcXFOCm6H+NVA3tQtFGTg+bosDf+xLWszgefuTb9/6hqAI0PX+2gMmggrm2aCrVuB6QUBG4i7U/tm7MovXLhA==" saltValue="8H4g1ze34e3aInsQTly96Q==" spinCount="100000" sheet="1" objects="1" scenarios="1"/>
  <mergeCells count="172">
    <mergeCell ref="R49:S49"/>
    <mergeCell ref="T49:U49"/>
    <mergeCell ref="R47:S47"/>
    <mergeCell ref="T47:U47"/>
    <mergeCell ref="C48:D48"/>
    <mergeCell ref="R48:S48"/>
    <mergeCell ref="T48:U48"/>
    <mergeCell ref="R41:Z41"/>
    <mergeCell ref="C42:D42"/>
    <mergeCell ref="C43:D43"/>
    <mergeCell ref="C44:D44"/>
    <mergeCell ref="K44:N46"/>
    <mergeCell ref="R44:Z45"/>
    <mergeCell ref="C45:D45"/>
    <mergeCell ref="C47:D47"/>
    <mergeCell ref="C49:D49"/>
    <mergeCell ref="K47:N49"/>
    <mergeCell ref="C41:D41"/>
    <mergeCell ref="K41:M41"/>
    <mergeCell ref="R39:S39"/>
    <mergeCell ref="T39:U39"/>
    <mergeCell ref="Y39:Z39"/>
    <mergeCell ref="C40:D40"/>
    <mergeCell ref="K40:M40"/>
    <mergeCell ref="R37:S37"/>
    <mergeCell ref="T37:U37"/>
    <mergeCell ref="Y37:Z37"/>
    <mergeCell ref="C38:D38"/>
    <mergeCell ref="K38:M38"/>
    <mergeCell ref="R38:S38"/>
    <mergeCell ref="T38:U38"/>
    <mergeCell ref="Y38:Z38"/>
    <mergeCell ref="C37:D37"/>
    <mergeCell ref="K37:M37"/>
    <mergeCell ref="C39:D39"/>
    <mergeCell ref="K39:M39"/>
    <mergeCell ref="R35:S35"/>
    <mergeCell ref="T35:U35"/>
    <mergeCell ref="Y35:Z35"/>
    <mergeCell ref="C36:D36"/>
    <mergeCell ref="K36:M36"/>
    <mergeCell ref="R36:S36"/>
    <mergeCell ref="T36:U36"/>
    <mergeCell ref="Y36:Z36"/>
    <mergeCell ref="R33:S33"/>
    <mergeCell ref="T33:U33"/>
    <mergeCell ref="Y33:Z33"/>
    <mergeCell ref="C34:D34"/>
    <mergeCell ref="K34:M34"/>
    <mergeCell ref="R34:S34"/>
    <mergeCell ref="T34:U34"/>
    <mergeCell ref="Y34:Z34"/>
    <mergeCell ref="K33:M33"/>
    <mergeCell ref="C35:D35"/>
    <mergeCell ref="K35:M35"/>
    <mergeCell ref="Y25:Z25"/>
    <mergeCell ref="C29:G29"/>
    <mergeCell ref="J29:O29"/>
    <mergeCell ref="R29:Z29"/>
    <mergeCell ref="C31:E31"/>
    <mergeCell ref="F31:G31"/>
    <mergeCell ref="K31:M31"/>
    <mergeCell ref="R31:S32"/>
    <mergeCell ref="T31:W31"/>
    <mergeCell ref="Y31:Z31"/>
    <mergeCell ref="K32:M32"/>
    <mergeCell ref="T32:U32"/>
    <mergeCell ref="Y32:Z32"/>
    <mergeCell ref="G23:L23"/>
    <mergeCell ref="W23:X23"/>
    <mergeCell ref="Y23:Z23"/>
    <mergeCell ref="G24:L24"/>
    <mergeCell ref="V24:X24"/>
    <mergeCell ref="Y24:Z24"/>
    <mergeCell ref="H22:K22"/>
    <mergeCell ref="L22:M22"/>
    <mergeCell ref="O22:R22"/>
    <mergeCell ref="T22:U22"/>
    <mergeCell ref="Y22:Z22"/>
    <mergeCell ref="H21:K21"/>
    <mergeCell ref="L21:M21"/>
    <mergeCell ref="O21:R21"/>
    <mergeCell ref="T21:U21"/>
    <mergeCell ref="Y21:Z21"/>
    <mergeCell ref="Y19:Z19"/>
    <mergeCell ref="C20:F20"/>
    <mergeCell ref="H20:K20"/>
    <mergeCell ref="L20:M20"/>
    <mergeCell ref="O20:R20"/>
    <mergeCell ref="T20:U20"/>
    <mergeCell ref="Y20:Z20"/>
    <mergeCell ref="C19:F19"/>
    <mergeCell ref="H19:K19"/>
    <mergeCell ref="L19:M19"/>
    <mergeCell ref="O19:R19"/>
    <mergeCell ref="T19:U19"/>
    <mergeCell ref="C21:F21"/>
    <mergeCell ref="Y17:Z17"/>
    <mergeCell ref="C18:F18"/>
    <mergeCell ref="H18:K18"/>
    <mergeCell ref="L18:M18"/>
    <mergeCell ref="O18:R18"/>
    <mergeCell ref="T18:U18"/>
    <mergeCell ref="Y18:Z18"/>
    <mergeCell ref="C17:F17"/>
    <mergeCell ref="H17:K17"/>
    <mergeCell ref="L17:M17"/>
    <mergeCell ref="O17:R17"/>
    <mergeCell ref="T17:U17"/>
    <mergeCell ref="Y15:Z15"/>
    <mergeCell ref="C16:F16"/>
    <mergeCell ref="H16:K16"/>
    <mergeCell ref="L16:M16"/>
    <mergeCell ref="O16:R16"/>
    <mergeCell ref="T16:U16"/>
    <mergeCell ref="Y16:Z16"/>
    <mergeCell ref="C15:D15"/>
    <mergeCell ref="H15:K15"/>
    <mergeCell ref="L15:M15"/>
    <mergeCell ref="O15:R15"/>
    <mergeCell ref="T15:U15"/>
    <mergeCell ref="Y13:Z13"/>
    <mergeCell ref="C14:F14"/>
    <mergeCell ref="H14:K14"/>
    <mergeCell ref="L14:M14"/>
    <mergeCell ref="O14:R14"/>
    <mergeCell ref="T14:U14"/>
    <mergeCell ref="Y14:Z14"/>
    <mergeCell ref="C13:F13"/>
    <mergeCell ref="H13:K13"/>
    <mergeCell ref="L13:M13"/>
    <mergeCell ref="O13:R13"/>
    <mergeCell ref="T13:U13"/>
    <mergeCell ref="L9:M9"/>
    <mergeCell ref="O9:R9"/>
    <mergeCell ref="T9:U9"/>
    <mergeCell ref="Y11:Z11"/>
    <mergeCell ref="C12:F12"/>
    <mergeCell ref="H12:K12"/>
    <mergeCell ref="L12:M12"/>
    <mergeCell ref="O12:R12"/>
    <mergeCell ref="T12:U12"/>
    <mergeCell ref="Y12:Z12"/>
    <mergeCell ref="C11:F11"/>
    <mergeCell ref="H11:K11"/>
    <mergeCell ref="L11:M11"/>
    <mergeCell ref="O11:R11"/>
    <mergeCell ref="T11:U11"/>
    <mergeCell ref="C22:F22"/>
    <mergeCell ref="C23:F24"/>
    <mergeCell ref="I1:AA3"/>
    <mergeCell ref="C7:F7"/>
    <mergeCell ref="H7:K7"/>
    <mergeCell ref="L7:M7"/>
    <mergeCell ref="O7:R7"/>
    <mergeCell ref="T7:U7"/>
    <mergeCell ref="Y7:Z7"/>
    <mergeCell ref="C8:F8"/>
    <mergeCell ref="H8:K8"/>
    <mergeCell ref="L8:M8"/>
    <mergeCell ref="O8:R8"/>
    <mergeCell ref="T8:U8"/>
    <mergeCell ref="Y8:Z8"/>
    <mergeCell ref="Y9:Z9"/>
    <mergeCell ref="C10:F10"/>
    <mergeCell ref="H10:K10"/>
    <mergeCell ref="L10:M10"/>
    <mergeCell ref="O10:R10"/>
    <mergeCell ref="T10:U10"/>
    <mergeCell ref="Y10:Z10"/>
    <mergeCell ref="C9:F9"/>
    <mergeCell ref="H9:K9"/>
  </mergeCells>
  <dataValidations count="2">
    <dataValidation type="list" allowBlank="1" showInputMessage="1" showErrorMessage="1" sqref="G24:J24" xr:uid="{26CDCD97-0492-40D1-9F3D-94BC38ACECC5}">
      <formula1>$G$45:$G$46</formula1>
    </dataValidation>
    <dataValidation type="list" allowBlank="1" showInputMessage="1" showErrorMessage="1" sqref="G32:H32" xr:uid="{B2DF2EA1-3EC1-41D1-BC46-12B381EBCDE6}">
      <formula1>$G$40:$G$44</formula1>
    </dataValidation>
  </dataValidations>
  <printOptions horizontalCentered="1" verticalCentered="1"/>
  <pageMargins left="0.2" right="0.2" top="0.5" bottom="0.5" header="0.3" footer="0.3"/>
  <pageSetup scale="54" fitToHeight="0" orientation="landscape" r:id="rId1"/>
  <headerFooter>
    <oddHeader>&amp;C&amp;"Arial,Bold"&amp;16&amp;K0070C0&amp;A</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6D3DE1D-0BC2-4219-8662-4C9F615746D8}">
          <x14:formula1>
            <xm:f>Tables!$B$30:$B$33</xm:f>
          </x14:formula1>
          <xm:sqref>W48:W49</xm:sqref>
        </x14:dataValidation>
        <x14:dataValidation type="list" allowBlank="1" showInputMessage="1" showErrorMessage="1" xr:uid="{1042E099-79E0-4017-9FE1-8DFDEA2FF158}">
          <x14:formula1>
            <xm:f>Tables!$A$30:$A$45</xm:f>
          </x14:formula1>
          <xm:sqref>T32:W32</xm:sqref>
        </x14:dataValidation>
        <x14:dataValidation type="list" allowBlank="1" showInputMessage="1" showErrorMessage="1" xr:uid="{D6C267D3-CCF7-4BEF-B294-87F9637596C5}">
          <x14:formula1>
            <xm:f>Tables!$A$2:$A$15</xm:f>
          </x14:formula1>
          <xm:sqref>R33:S39 R48:S49</xm:sqref>
        </x14:dataValidation>
        <x14:dataValidation type="list" allowBlank="1" showInputMessage="1" showErrorMessage="1" xr:uid="{9E447673-9F87-4250-B65A-A4444F5600C8}">
          <x14:formula1>
            <xm:f>Tables!$A$23:$A$27</xm:f>
          </x14:formula1>
          <xm:sqref>F31:G31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7C2B-EC38-45E4-B0CE-EA3BA985911E}">
  <sheetPr>
    <pageSetUpPr fitToPage="1"/>
  </sheetPr>
  <dimension ref="A1:AC53"/>
  <sheetViews>
    <sheetView showGridLines="0" view="pageLayout" zoomScale="70" zoomScaleNormal="90" zoomScalePageLayoutView="70" workbookViewId="0">
      <selection activeCell="R60" sqref="R60"/>
    </sheetView>
  </sheetViews>
  <sheetFormatPr defaultColWidth="9.1328125" defaultRowHeight="22.5" customHeight="1" x14ac:dyDescent="0.45"/>
  <cols>
    <col min="1" max="1" width="2.86328125" style="1" customWidth="1"/>
    <col min="2" max="2" width="2.3984375" style="1" customWidth="1"/>
    <col min="3" max="3" width="6.265625" style="1" customWidth="1"/>
    <col min="4" max="4" width="17.265625" style="1" customWidth="1"/>
    <col min="5" max="7" width="18.73046875" style="1" customWidth="1"/>
    <col min="8" max="8" width="2.1328125" style="1" customWidth="1"/>
    <col min="9" max="9" width="3.1328125" style="1" customWidth="1"/>
    <col min="10" max="10" width="2" style="1" customWidth="1"/>
    <col min="11" max="11" width="9.86328125" style="1" customWidth="1"/>
    <col min="12" max="12" width="3" style="1" customWidth="1"/>
    <col min="13" max="13" width="13.1328125" style="1" customWidth="1"/>
    <col min="14" max="14" width="16.86328125" style="1" customWidth="1"/>
    <col min="15" max="15" width="2.73046875" style="1" customWidth="1"/>
    <col min="16" max="16" width="3.265625" style="1" customWidth="1"/>
    <col min="17" max="17" width="2.73046875" style="1" customWidth="1"/>
    <col min="18" max="18" width="9.265625" style="1" customWidth="1"/>
    <col min="19" max="19" width="17.1328125" style="1" customWidth="1"/>
    <col min="20" max="20" width="3.73046875" style="1" customWidth="1"/>
    <col min="21" max="21" width="12.73046875" style="1" customWidth="1"/>
    <col min="22" max="22" width="15.1328125" style="1" customWidth="1"/>
    <col min="23" max="23" width="17.3984375" style="1" customWidth="1"/>
    <col min="24" max="24" width="1.265625" style="1" customWidth="1"/>
    <col min="25" max="25" width="4.86328125" style="1" customWidth="1"/>
    <col min="26" max="26" width="14.265625" style="1" customWidth="1"/>
    <col min="27" max="27" width="3.1328125" style="1" customWidth="1"/>
    <col min="28" max="28" width="2.86328125" customWidth="1"/>
    <col min="29" max="29" width="2" customWidth="1"/>
  </cols>
  <sheetData>
    <row r="1" spans="1:28" s="20" customFormat="1" ht="22.5" customHeight="1" x14ac:dyDescent="0.45">
      <c r="B1" s="23"/>
      <c r="C1" s="23"/>
      <c r="D1" s="157" t="s">
        <v>124</v>
      </c>
      <c r="E1" s="146"/>
      <c r="F1" s="19"/>
      <c r="G1" s="19"/>
      <c r="H1" s="19"/>
      <c r="I1" s="167" t="s">
        <v>67</v>
      </c>
      <c r="J1" s="168"/>
      <c r="K1" s="168"/>
      <c r="L1" s="168"/>
      <c r="M1" s="168"/>
      <c r="N1" s="168"/>
      <c r="O1" s="168"/>
      <c r="P1" s="168"/>
      <c r="Q1" s="168"/>
      <c r="R1" s="168"/>
      <c r="S1" s="168"/>
      <c r="T1" s="168"/>
      <c r="U1" s="168"/>
      <c r="V1" s="168"/>
      <c r="W1" s="168"/>
      <c r="X1" s="168"/>
      <c r="Y1" s="168"/>
      <c r="Z1" s="168"/>
      <c r="AA1" s="169"/>
      <c r="AB1" s="14"/>
    </row>
    <row r="2" spans="1:28" s="20" customFormat="1" ht="22.5" customHeight="1" x14ac:dyDescent="0.45">
      <c r="B2" s="23"/>
      <c r="C2" s="23"/>
      <c r="D2" s="23" t="s">
        <v>69</v>
      </c>
      <c r="E2" s="146"/>
      <c r="F2" s="19"/>
      <c r="G2" s="21"/>
      <c r="H2" s="19"/>
      <c r="I2" s="170"/>
      <c r="J2" s="171"/>
      <c r="K2" s="171"/>
      <c r="L2" s="171"/>
      <c r="M2" s="171"/>
      <c r="N2" s="171"/>
      <c r="O2" s="171"/>
      <c r="P2" s="171"/>
      <c r="Q2" s="171"/>
      <c r="R2" s="171"/>
      <c r="S2" s="171"/>
      <c r="T2" s="171"/>
      <c r="U2" s="171"/>
      <c r="V2" s="171"/>
      <c r="W2" s="171"/>
      <c r="X2" s="171"/>
      <c r="Y2" s="171"/>
      <c r="Z2" s="171"/>
      <c r="AA2" s="172"/>
      <c r="AB2" s="14"/>
    </row>
    <row r="3" spans="1:28" s="20" customFormat="1" ht="22.5" customHeight="1" thickBot="1" x14ac:dyDescent="0.5">
      <c r="B3" s="23"/>
      <c r="C3" s="23"/>
      <c r="D3" s="23" t="s">
        <v>70</v>
      </c>
      <c r="E3" s="147"/>
      <c r="F3" s="22" t="str">
        <f>IF(G2="","", G2)</f>
        <v/>
      </c>
      <c r="G3" s="22" t="str">
        <f>IF(F3="", "", F3+364)</f>
        <v/>
      </c>
      <c r="H3" s="19"/>
      <c r="I3" s="173"/>
      <c r="J3" s="174"/>
      <c r="K3" s="174"/>
      <c r="L3" s="174"/>
      <c r="M3" s="174"/>
      <c r="N3" s="174"/>
      <c r="O3" s="174"/>
      <c r="P3" s="174"/>
      <c r="Q3" s="174"/>
      <c r="R3" s="174"/>
      <c r="S3" s="174"/>
      <c r="T3" s="174"/>
      <c r="U3" s="174"/>
      <c r="V3" s="174"/>
      <c r="W3" s="174"/>
      <c r="X3" s="174"/>
      <c r="Y3" s="174"/>
      <c r="Z3" s="174"/>
      <c r="AA3" s="175"/>
      <c r="AB3" s="14"/>
    </row>
    <row r="4" spans="1:28" s="20" customFormat="1" ht="8.25" customHeight="1" x14ac:dyDescent="0.45">
      <c r="A4" s="23"/>
      <c r="B4" s="23"/>
      <c r="C4" s="19"/>
      <c r="D4" s="24"/>
      <c r="E4" s="25"/>
      <c r="F4" s="25"/>
      <c r="G4" s="26"/>
      <c r="H4" s="26"/>
      <c r="I4" s="26"/>
      <c r="J4" s="26"/>
      <c r="K4" s="27"/>
      <c r="L4" s="27"/>
      <c r="M4" s="27"/>
      <c r="N4" s="27"/>
      <c r="O4" s="27"/>
      <c r="P4" s="27"/>
      <c r="Q4" s="27"/>
      <c r="R4" s="27"/>
      <c r="S4" s="27"/>
      <c r="T4" s="27"/>
      <c r="U4" s="27"/>
      <c r="V4" s="27"/>
      <c r="W4" s="27"/>
      <c r="X4" s="27"/>
      <c r="Y4" s="27"/>
      <c r="Z4" s="27"/>
      <c r="AA4" s="27"/>
    </row>
    <row r="5" spans="1:28" s="20" customFormat="1" ht="12.75" customHeight="1" thickBot="1" x14ac:dyDescent="0.5">
      <c r="A5" s="28"/>
      <c r="B5" s="28"/>
      <c r="C5" s="29"/>
      <c r="D5" s="30"/>
      <c r="E5" s="30"/>
      <c r="F5" s="29"/>
      <c r="G5" s="29"/>
      <c r="H5" s="29"/>
      <c r="I5" s="29"/>
      <c r="J5" s="29"/>
      <c r="K5" s="31"/>
      <c r="L5" s="31"/>
      <c r="M5" s="31"/>
      <c r="N5" s="31"/>
      <c r="O5" s="31"/>
      <c r="P5" s="31"/>
      <c r="Q5" s="31"/>
      <c r="R5" s="31"/>
      <c r="S5" s="31"/>
      <c r="T5" s="31"/>
      <c r="U5" s="31"/>
      <c r="V5" s="31"/>
      <c r="W5" s="31"/>
      <c r="X5" s="31"/>
      <c r="Y5" s="29"/>
      <c r="Z5" s="29"/>
      <c r="AA5" s="29"/>
      <c r="AB5" s="32"/>
    </row>
    <row r="6" spans="1:28" s="20" customFormat="1" ht="6" customHeight="1" x14ac:dyDescent="0.45">
      <c r="A6" s="33"/>
      <c r="B6" s="34"/>
      <c r="C6" s="35"/>
      <c r="D6" s="36"/>
      <c r="E6" s="36"/>
      <c r="F6" s="35"/>
      <c r="G6" s="35"/>
      <c r="H6" s="35"/>
      <c r="I6" s="35"/>
      <c r="J6" s="35"/>
      <c r="K6" s="37"/>
      <c r="L6" s="37"/>
      <c r="M6" s="37"/>
      <c r="N6" s="37"/>
      <c r="O6" s="37"/>
      <c r="P6" s="37"/>
      <c r="Q6" s="37"/>
      <c r="R6" s="37"/>
      <c r="S6" s="37"/>
      <c r="T6" s="37"/>
      <c r="U6" s="37"/>
      <c r="V6" s="37"/>
      <c r="W6" s="37"/>
      <c r="X6" s="37"/>
      <c r="Y6" s="35"/>
      <c r="Z6" s="35"/>
      <c r="AA6" s="38"/>
      <c r="AB6" s="39"/>
    </row>
    <row r="7" spans="1:28" s="20" customFormat="1" ht="33" customHeight="1" x14ac:dyDescent="0.45">
      <c r="A7" s="39"/>
      <c r="B7" s="40"/>
      <c r="C7" s="223" t="s">
        <v>71</v>
      </c>
      <c r="D7" s="223"/>
      <c r="E7" s="223"/>
      <c r="F7" s="223"/>
      <c r="G7" s="13" t="s">
        <v>72</v>
      </c>
      <c r="H7" s="204" t="s">
        <v>73</v>
      </c>
      <c r="I7" s="204"/>
      <c r="J7" s="204"/>
      <c r="K7" s="204"/>
      <c r="L7" s="221" t="s">
        <v>74</v>
      </c>
      <c r="M7" s="221"/>
      <c r="N7" s="13" t="s">
        <v>222</v>
      </c>
      <c r="O7" s="204" t="s">
        <v>75</v>
      </c>
      <c r="P7" s="204"/>
      <c r="Q7" s="204"/>
      <c r="R7" s="204"/>
      <c r="S7" s="13" t="s">
        <v>76</v>
      </c>
      <c r="T7" s="221" t="s">
        <v>77</v>
      </c>
      <c r="U7" s="221"/>
      <c r="V7" s="13" t="s">
        <v>78</v>
      </c>
      <c r="W7" s="13" t="s">
        <v>242</v>
      </c>
      <c r="Y7" s="221" t="s">
        <v>80</v>
      </c>
      <c r="Z7" s="221"/>
      <c r="AA7" s="41"/>
      <c r="AB7" s="42"/>
    </row>
    <row r="8" spans="1:28" s="20" customFormat="1" ht="22.5" customHeight="1" x14ac:dyDescent="0.45">
      <c r="A8" s="39"/>
      <c r="B8" s="40"/>
      <c r="C8" s="222" t="s">
        <v>81</v>
      </c>
      <c r="D8" s="222"/>
      <c r="E8" s="222"/>
      <c r="F8" s="222"/>
      <c r="G8" s="43"/>
      <c r="H8" s="209"/>
      <c r="I8" s="209"/>
      <c r="J8" s="209"/>
      <c r="K8" s="209"/>
      <c r="L8" s="209"/>
      <c r="M8" s="209"/>
      <c r="N8" s="44"/>
      <c r="O8" s="201"/>
      <c r="P8" s="202"/>
      <c r="Q8" s="202"/>
      <c r="R8" s="203"/>
      <c r="S8" s="44"/>
      <c r="T8" s="209"/>
      <c r="U8" s="209"/>
      <c r="V8" s="46"/>
      <c r="W8" s="133">
        <v>52</v>
      </c>
      <c r="X8" s="136"/>
      <c r="Y8" s="219">
        <f>G8*V8*W8</f>
        <v>0</v>
      </c>
      <c r="Z8" s="220"/>
      <c r="AA8" s="41"/>
      <c r="AB8" s="42"/>
    </row>
    <row r="9" spans="1:28" s="20" customFormat="1" ht="22.5" customHeight="1" x14ac:dyDescent="0.45">
      <c r="A9" s="39"/>
      <c r="B9" s="40"/>
      <c r="C9" s="222" t="s">
        <v>82</v>
      </c>
      <c r="D9" s="222"/>
      <c r="E9" s="222"/>
      <c r="F9" s="222"/>
      <c r="G9" s="48">
        <f>G8*1.5</f>
        <v>0</v>
      </c>
      <c r="H9" s="209"/>
      <c r="I9" s="209"/>
      <c r="J9" s="209"/>
      <c r="K9" s="209"/>
      <c r="L9" s="209"/>
      <c r="M9" s="209"/>
      <c r="N9" s="44"/>
      <c r="O9" s="201"/>
      <c r="P9" s="202"/>
      <c r="Q9" s="202"/>
      <c r="R9" s="203"/>
      <c r="S9" s="44"/>
      <c r="T9" s="209"/>
      <c r="U9" s="209"/>
      <c r="V9" s="46"/>
      <c r="W9" s="133">
        <v>52</v>
      </c>
      <c r="X9" s="137"/>
      <c r="Y9" s="219">
        <f>G9*V9*W9</f>
        <v>0</v>
      </c>
      <c r="Z9" s="220"/>
      <c r="AA9" s="41"/>
      <c r="AB9" s="42"/>
    </row>
    <row r="10" spans="1:28" s="20" customFormat="1" ht="22.5" customHeight="1" x14ac:dyDescent="0.45">
      <c r="A10" s="39"/>
      <c r="B10" s="40"/>
      <c r="C10" s="222" t="s">
        <v>83</v>
      </c>
      <c r="D10" s="227"/>
      <c r="E10" s="227"/>
      <c r="F10" s="227"/>
      <c r="G10" s="44"/>
      <c r="H10" s="209"/>
      <c r="I10" s="209"/>
      <c r="J10" s="209"/>
      <c r="K10" s="209"/>
      <c r="L10" s="209"/>
      <c r="M10" s="209"/>
      <c r="N10" s="44"/>
      <c r="O10" s="201"/>
      <c r="P10" s="202"/>
      <c r="Q10" s="202"/>
      <c r="R10" s="203"/>
      <c r="S10" s="44"/>
      <c r="T10" s="210"/>
      <c r="U10" s="210"/>
      <c r="V10" s="44"/>
      <c r="W10" s="45"/>
      <c r="X10" s="137"/>
      <c r="Y10" s="219">
        <f>T10</f>
        <v>0</v>
      </c>
      <c r="Z10" s="220"/>
      <c r="AA10" s="41"/>
      <c r="AB10" s="42"/>
    </row>
    <row r="11" spans="1:28" s="20" customFormat="1" ht="22.5" customHeight="1" x14ac:dyDescent="0.45">
      <c r="A11" s="39"/>
      <c r="B11" s="40"/>
      <c r="C11" s="222" t="s">
        <v>84</v>
      </c>
      <c r="D11" s="227"/>
      <c r="E11" s="227"/>
      <c r="F11" s="227"/>
      <c r="G11" s="44"/>
      <c r="H11" s="209"/>
      <c r="I11" s="209"/>
      <c r="J11" s="209"/>
      <c r="K11" s="209"/>
      <c r="L11" s="209"/>
      <c r="M11" s="209"/>
      <c r="N11" s="44"/>
      <c r="O11" s="205"/>
      <c r="P11" s="206"/>
      <c r="Q11" s="206"/>
      <c r="R11" s="207"/>
      <c r="S11" s="44"/>
      <c r="T11" s="209"/>
      <c r="U11" s="209"/>
      <c r="V11" s="44"/>
      <c r="W11" s="134">
        <v>12</v>
      </c>
      <c r="X11" s="138"/>
      <c r="Y11" s="219">
        <f>O11*W11</f>
        <v>0</v>
      </c>
      <c r="Z11" s="220"/>
      <c r="AA11" s="41"/>
      <c r="AB11" s="42"/>
    </row>
    <row r="12" spans="1:28" s="20" customFormat="1" ht="22.5" customHeight="1" x14ac:dyDescent="0.45">
      <c r="A12" s="39"/>
      <c r="B12" s="40"/>
      <c r="C12" s="222" t="s">
        <v>85</v>
      </c>
      <c r="D12" s="227"/>
      <c r="E12" s="227"/>
      <c r="F12" s="227"/>
      <c r="G12" s="44"/>
      <c r="H12" s="209"/>
      <c r="I12" s="209"/>
      <c r="J12" s="209"/>
      <c r="K12" s="209"/>
      <c r="L12" s="209"/>
      <c r="M12" s="209"/>
      <c r="N12" s="43"/>
      <c r="O12" s="201"/>
      <c r="P12" s="202"/>
      <c r="Q12" s="202"/>
      <c r="R12" s="203"/>
      <c r="S12" s="44"/>
      <c r="T12" s="209"/>
      <c r="U12" s="209"/>
      <c r="V12" s="44"/>
      <c r="W12" s="133">
        <v>24</v>
      </c>
      <c r="X12" s="137"/>
      <c r="Y12" s="219">
        <f>N12*W12</f>
        <v>0</v>
      </c>
      <c r="Z12" s="220"/>
      <c r="AA12" s="41"/>
      <c r="AB12" s="42"/>
    </row>
    <row r="13" spans="1:28" s="20" customFormat="1" ht="22.5" customHeight="1" x14ac:dyDescent="0.45">
      <c r="A13" s="39"/>
      <c r="B13" s="40"/>
      <c r="C13" s="222" t="s">
        <v>86</v>
      </c>
      <c r="D13" s="227"/>
      <c r="E13" s="227"/>
      <c r="F13" s="227"/>
      <c r="G13" s="44"/>
      <c r="H13" s="209"/>
      <c r="I13" s="209"/>
      <c r="J13" s="209"/>
      <c r="K13" s="209"/>
      <c r="L13" s="210"/>
      <c r="M13" s="210"/>
      <c r="N13" s="44"/>
      <c r="O13" s="201"/>
      <c r="P13" s="202"/>
      <c r="Q13" s="202"/>
      <c r="R13" s="203"/>
      <c r="S13" s="44"/>
      <c r="T13" s="209"/>
      <c r="U13" s="209"/>
      <c r="V13" s="44"/>
      <c r="W13" s="133">
        <v>26</v>
      </c>
      <c r="X13" s="137"/>
      <c r="Y13" s="219">
        <f>L13*W13</f>
        <v>0</v>
      </c>
      <c r="Z13" s="220"/>
      <c r="AA13" s="41"/>
      <c r="AB13" s="42"/>
    </row>
    <row r="14" spans="1:28" s="20" customFormat="1" ht="22.5" customHeight="1" x14ac:dyDescent="0.45">
      <c r="A14" s="39"/>
      <c r="B14" s="40"/>
      <c r="C14" s="222" t="s">
        <v>87</v>
      </c>
      <c r="D14" s="227"/>
      <c r="E14" s="227"/>
      <c r="F14" s="227"/>
      <c r="G14" s="44"/>
      <c r="H14" s="224"/>
      <c r="I14" s="225"/>
      <c r="J14" s="225"/>
      <c r="K14" s="226"/>
      <c r="L14" s="209"/>
      <c r="M14" s="209"/>
      <c r="N14" s="44"/>
      <c r="O14" s="201"/>
      <c r="P14" s="202"/>
      <c r="Q14" s="202"/>
      <c r="R14" s="203"/>
      <c r="S14" s="44"/>
      <c r="T14" s="209"/>
      <c r="U14" s="209"/>
      <c r="V14" s="44"/>
      <c r="W14" s="133">
        <v>52</v>
      </c>
      <c r="X14" s="137"/>
      <c r="Y14" s="219">
        <f>K14*W14</f>
        <v>0</v>
      </c>
      <c r="Z14" s="220"/>
      <c r="AA14" s="41"/>
      <c r="AB14" s="42"/>
    </row>
    <row r="15" spans="1:28" s="20" customFormat="1" ht="23.25" customHeight="1" x14ac:dyDescent="0.45">
      <c r="A15" s="39"/>
      <c r="B15" s="40"/>
      <c r="C15" s="222" t="s">
        <v>249</v>
      </c>
      <c r="D15" s="222"/>
      <c r="E15" s="50"/>
      <c r="F15" s="148" t="str">
        <f>G3</f>
        <v/>
      </c>
      <c r="G15" s="43"/>
      <c r="H15" s="209"/>
      <c r="I15" s="209"/>
      <c r="J15" s="209"/>
      <c r="K15" s="209"/>
      <c r="L15" s="209"/>
      <c r="M15" s="209"/>
      <c r="N15" s="44"/>
      <c r="O15" s="201"/>
      <c r="P15" s="202"/>
      <c r="Q15" s="202"/>
      <c r="R15" s="203"/>
      <c r="S15" s="44"/>
      <c r="T15" s="209"/>
      <c r="U15" s="209"/>
      <c r="V15" s="51">
        <f>V8</f>
        <v>0</v>
      </c>
      <c r="W15" s="135" t="str">
        <f>IFERROR(ROUND((F15-E15)/7,2),"")</f>
        <v/>
      </c>
      <c r="X15" s="137"/>
      <c r="Y15" s="219" t="str">
        <f>IFERROR(G15*V15*W15, "")</f>
        <v/>
      </c>
      <c r="Z15" s="220"/>
      <c r="AA15" s="41"/>
      <c r="AB15" s="42"/>
    </row>
    <row r="16" spans="1:28" s="20" customFormat="1" ht="23.25" customHeight="1" x14ac:dyDescent="0.45">
      <c r="A16" s="39"/>
      <c r="B16" s="40"/>
      <c r="C16" s="222" t="s">
        <v>88</v>
      </c>
      <c r="D16" s="222"/>
      <c r="E16" s="222"/>
      <c r="F16" s="222"/>
      <c r="G16" s="47">
        <f>G15*1.5</f>
        <v>0</v>
      </c>
      <c r="H16" s="209"/>
      <c r="I16" s="209"/>
      <c r="J16" s="209"/>
      <c r="K16" s="209"/>
      <c r="L16" s="209"/>
      <c r="M16" s="209"/>
      <c r="N16" s="44"/>
      <c r="O16" s="201"/>
      <c r="P16" s="202"/>
      <c r="Q16" s="202"/>
      <c r="R16" s="203"/>
      <c r="S16" s="44"/>
      <c r="T16" s="209"/>
      <c r="U16" s="209"/>
      <c r="V16" s="51">
        <f>V9</f>
        <v>0</v>
      </c>
      <c r="W16" s="135" t="str">
        <f>IFERROR(ROUND((F15-E15)/7,2),"")</f>
        <v/>
      </c>
      <c r="X16" s="137"/>
      <c r="Y16" s="219" t="str">
        <f>IFERROR(G16*V16*W16, "")</f>
        <v/>
      </c>
      <c r="Z16" s="220"/>
      <c r="AA16" s="41"/>
      <c r="AB16" s="42"/>
    </row>
    <row r="17" spans="1:28" s="20" customFormat="1" ht="23.25" customHeight="1" x14ac:dyDescent="0.45">
      <c r="A17" s="39"/>
      <c r="B17" s="40"/>
      <c r="C17" s="222" t="s">
        <v>89</v>
      </c>
      <c r="D17" s="222"/>
      <c r="E17" s="222"/>
      <c r="F17" s="222"/>
      <c r="G17" s="43"/>
      <c r="H17" s="209"/>
      <c r="I17" s="209"/>
      <c r="J17" s="209"/>
      <c r="K17" s="209"/>
      <c r="L17" s="209"/>
      <c r="M17" s="209"/>
      <c r="N17" s="44"/>
      <c r="O17" s="201"/>
      <c r="P17" s="202"/>
      <c r="Q17" s="202"/>
      <c r="R17" s="203"/>
      <c r="S17" s="44"/>
      <c r="T17" s="209"/>
      <c r="U17" s="209"/>
      <c r="V17" s="46"/>
      <c r="W17" s="133">
        <v>52</v>
      </c>
      <c r="X17" s="137"/>
      <c r="Y17" s="219">
        <f>G17*V17*W17</f>
        <v>0</v>
      </c>
      <c r="Z17" s="220"/>
      <c r="AA17" s="41"/>
      <c r="AB17" s="42"/>
    </row>
    <row r="18" spans="1:28" s="20" customFormat="1" ht="23.25" customHeight="1" x14ac:dyDescent="0.45">
      <c r="A18" s="39"/>
      <c r="B18" s="40"/>
      <c r="C18" s="222" t="s">
        <v>90</v>
      </c>
      <c r="D18" s="222"/>
      <c r="E18" s="222"/>
      <c r="F18" s="222"/>
      <c r="G18" s="44"/>
      <c r="H18" s="209"/>
      <c r="I18" s="209"/>
      <c r="J18" s="209"/>
      <c r="K18" s="209"/>
      <c r="L18" s="209"/>
      <c r="M18" s="209"/>
      <c r="N18" s="44"/>
      <c r="O18" s="205"/>
      <c r="P18" s="206"/>
      <c r="Q18" s="206"/>
      <c r="R18" s="207"/>
      <c r="S18" s="44"/>
      <c r="T18" s="209"/>
      <c r="U18" s="209"/>
      <c r="V18" s="44"/>
      <c r="W18" s="134">
        <v>12</v>
      </c>
      <c r="X18" s="138"/>
      <c r="Y18" s="219">
        <f>O18*W18</f>
        <v>0</v>
      </c>
      <c r="Z18" s="220"/>
      <c r="AA18" s="41"/>
      <c r="AB18" s="42"/>
    </row>
    <row r="19" spans="1:28" s="20" customFormat="1" ht="23.25" customHeight="1" x14ac:dyDescent="0.45">
      <c r="A19" s="39"/>
      <c r="B19" s="40"/>
      <c r="C19" s="222" t="s">
        <v>91</v>
      </c>
      <c r="D19" s="222"/>
      <c r="E19" s="222"/>
      <c r="F19" s="222"/>
      <c r="G19" s="44"/>
      <c r="H19" s="209"/>
      <c r="I19" s="209"/>
      <c r="J19" s="209"/>
      <c r="K19" s="209"/>
      <c r="L19" s="209"/>
      <c r="M19" s="209"/>
      <c r="N19" s="43"/>
      <c r="O19" s="201"/>
      <c r="P19" s="202"/>
      <c r="Q19" s="202"/>
      <c r="R19" s="203"/>
      <c r="S19" s="44"/>
      <c r="T19" s="209"/>
      <c r="U19" s="209"/>
      <c r="V19" s="44"/>
      <c r="W19" s="133">
        <v>24</v>
      </c>
      <c r="X19" s="137"/>
      <c r="Y19" s="219">
        <f>N19*W19</f>
        <v>0</v>
      </c>
      <c r="Z19" s="220"/>
      <c r="AA19" s="41"/>
      <c r="AB19" s="42"/>
    </row>
    <row r="20" spans="1:28" s="20" customFormat="1" ht="23.25" customHeight="1" x14ac:dyDescent="0.45">
      <c r="A20" s="39"/>
      <c r="B20" s="40"/>
      <c r="C20" s="222" t="s">
        <v>92</v>
      </c>
      <c r="D20" s="222"/>
      <c r="E20" s="222"/>
      <c r="F20" s="222"/>
      <c r="G20" s="44"/>
      <c r="H20" s="209"/>
      <c r="I20" s="209"/>
      <c r="J20" s="209"/>
      <c r="K20" s="209"/>
      <c r="L20" s="210"/>
      <c r="M20" s="210"/>
      <c r="N20" s="44"/>
      <c r="O20" s="201"/>
      <c r="P20" s="202"/>
      <c r="Q20" s="202"/>
      <c r="R20" s="203"/>
      <c r="S20" s="44"/>
      <c r="T20" s="209"/>
      <c r="U20" s="209"/>
      <c r="V20" s="44"/>
      <c r="W20" s="133">
        <v>26</v>
      </c>
      <c r="X20" s="137"/>
      <c r="Y20" s="219">
        <f>L20*W20</f>
        <v>0</v>
      </c>
      <c r="Z20" s="220"/>
      <c r="AA20" s="41"/>
      <c r="AB20" s="42"/>
    </row>
    <row r="21" spans="1:28" s="20" customFormat="1" ht="23.25" customHeight="1" x14ac:dyDescent="0.45">
      <c r="A21" s="39"/>
      <c r="B21" s="40"/>
      <c r="C21" s="222" t="s">
        <v>93</v>
      </c>
      <c r="D21" s="222"/>
      <c r="E21" s="222"/>
      <c r="F21" s="222"/>
      <c r="G21" s="44"/>
      <c r="H21" s="224"/>
      <c r="I21" s="225"/>
      <c r="J21" s="225"/>
      <c r="K21" s="226"/>
      <c r="L21" s="209"/>
      <c r="M21" s="209"/>
      <c r="N21" s="44"/>
      <c r="O21" s="201"/>
      <c r="P21" s="202"/>
      <c r="Q21" s="202"/>
      <c r="R21" s="203"/>
      <c r="S21" s="44"/>
      <c r="T21" s="209"/>
      <c r="U21" s="209"/>
      <c r="V21" s="44"/>
      <c r="W21" s="133">
        <v>52</v>
      </c>
      <c r="X21" s="137"/>
      <c r="Y21" s="219">
        <f>K21*W21</f>
        <v>0</v>
      </c>
      <c r="Z21" s="220"/>
      <c r="AA21" s="41"/>
      <c r="AB21" s="42"/>
    </row>
    <row r="22" spans="1:28" s="20" customFormat="1" ht="23.25" customHeight="1" x14ac:dyDescent="0.45">
      <c r="A22" s="39"/>
      <c r="B22" s="40"/>
      <c r="C22" s="208" t="s">
        <v>94</v>
      </c>
      <c r="D22" s="208"/>
      <c r="E22" s="208"/>
      <c r="F22" s="208"/>
      <c r="G22" s="44"/>
      <c r="H22" s="209"/>
      <c r="I22" s="209"/>
      <c r="J22" s="209"/>
      <c r="K22" s="209"/>
      <c r="L22" s="209"/>
      <c r="M22" s="209"/>
      <c r="N22" s="44"/>
      <c r="O22" s="201"/>
      <c r="P22" s="202"/>
      <c r="Q22" s="202"/>
      <c r="R22" s="203"/>
      <c r="S22" s="43"/>
      <c r="T22" s="209"/>
      <c r="U22" s="209"/>
      <c r="V22" s="44"/>
      <c r="W22" s="134">
        <v>4</v>
      </c>
      <c r="X22" s="139"/>
      <c r="Y22" s="219">
        <f>S22*W22</f>
        <v>0</v>
      </c>
      <c r="Z22" s="220"/>
      <c r="AA22" s="41"/>
      <c r="AB22" s="42"/>
    </row>
    <row r="23" spans="1:28" s="20" customFormat="1" ht="22.5" customHeight="1" x14ac:dyDescent="0.45">
      <c r="A23" s="39"/>
      <c r="B23" s="40"/>
      <c r="C23" s="234" t="s">
        <v>95</v>
      </c>
      <c r="D23" s="234"/>
      <c r="E23" s="234"/>
      <c r="F23" s="234"/>
      <c r="G23" s="242" t="s">
        <v>96</v>
      </c>
      <c r="H23" s="242"/>
      <c r="I23" s="242"/>
      <c r="J23" s="242"/>
      <c r="K23" s="242"/>
      <c r="L23" s="242"/>
      <c r="M23" s="52"/>
      <c r="N23" s="53"/>
      <c r="O23" s="53"/>
      <c r="P23" s="53"/>
      <c r="Q23" s="53"/>
      <c r="R23" s="53"/>
      <c r="S23" s="53"/>
      <c r="T23" s="53"/>
      <c r="U23" s="53"/>
      <c r="V23" s="53"/>
      <c r="W23" s="238" t="s">
        <v>97</v>
      </c>
      <c r="X23" s="239"/>
      <c r="Y23" s="218" t="str">
        <f>IFERROR(SUM(Y8+Y9+Y10+Y11+Y12+Y13+Y14+Y15+Y16+Y17+Y18+Y19+Y20+Y21+Y22),"")</f>
        <v/>
      </c>
      <c r="Z23" s="218"/>
      <c r="AA23" s="41"/>
      <c r="AB23" s="42"/>
    </row>
    <row r="24" spans="1:28" s="20" customFormat="1" ht="19.5" customHeight="1" thickBot="1" x14ac:dyDescent="0.5">
      <c r="A24" s="39"/>
      <c r="B24" s="40"/>
      <c r="C24" s="234"/>
      <c r="D24" s="234"/>
      <c r="E24" s="234"/>
      <c r="F24" s="234"/>
      <c r="G24" s="240"/>
      <c r="H24" s="240"/>
      <c r="I24" s="240"/>
      <c r="J24" s="240"/>
      <c r="K24" s="240"/>
      <c r="L24" s="240"/>
      <c r="M24" s="55"/>
      <c r="N24" s="53"/>
      <c r="O24" s="53"/>
      <c r="P24" s="53"/>
      <c r="Q24" s="53"/>
      <c r="R24" s="53"/>
      <c r="S24" s="53"/>
      <c r="T24" s="53"/>
      <c r="U24" s="53"/>
      <c r="V24" s="241" t="s">
        <v>98</v>
      </c>
      <c r="W24" s="241"/>
      <c r="X24" s="241"/>
      <c r="Y24" s="231" t="str">
        <f>IF(G24="gaming industry", Y23*0.4, IF(G24="food industry/personal services", Y23*0.2, "0"))</f>
        <v>0</v>
      </c>
      <c r="Z24" s="231"/>
      <c r="AA24" s="41"/>
      <c r="AB24" s="42"/>
    </row>
    <row r="25" spans="1:28" s="20" customFormat="1" ht="22.5" customHeight="1" thickBot="1" x14ac:dyDescent="0.5">
      <c r="A25" s="42"/>
      <c r="B25" s="56"/>
      <c r="C25" s="57"/>
      <c r="D25" s="57"/>
      <c r="E25" s="57"/>
      <c r="F25" s="57"/>
      <c r="G25" s="57"/>
      <c r="H25" s="57"/>
      <c r="I25" s="57"/>
      <c r="J25" s="57"/>
      <c r="K25" s="57"/>
      <c r="L25" s="53"/>
      <c r="M25" s="53"/>
      <c r="N25" s="53"/>
      <c r="O25" s="53"/>
      <c r="P25" s="53"/>
      <c r="Q25" s="53"/>
      <c r="R25" s="53"/>
      <c r="S25" s="53"/>
      <c r="T25" s="53"/>
      <c r="U25" s="53"/>
      <c r="V25" s="53"/>
      <c r="W25" s="54"/>
      <c r="X25" s="54" t="s">
        <v>80</v>
      </c>
      <c r="Y25" s="229" t="str">
        <f>IFERROR(SUM(Y23+Y24), "")</f>
        <v/>
      </c>
      <c r="Z25" s="230"/>
      <c r="AA25" s="41"/>
      <c r="AB25" s="42"/>
    </row>
    <row r="26" spans="1:28" s="20" customFormat="1" ht="10.5" customHeight="1" thickBot="1" x14ac:dyDescent="0.5">
      <c r="A26" s="42"/>
      <c r="B26" s="58"/>
      <c r="C26" s="59"/>
      <c r="D26" s="59"/>
      <c r="E26" s="59"/>
      <c r="F26" s="59"/>
      <c r="G26" s="59"/>
      <c r="H26" s="59"/>
      <c r="I26" s="59"/>
      <c r="J26" s="59"/>
      <c r="K26" s="59"/>
      <c r="L26" s="60"/>
      <c r="M26" s="60"/>
      <c r="N26" s="60"/>
      <c r="O26" s="60"/>
      <c r="P26" s="60"/>
      <c r="Q26" s="60"/>
      <c r="R26" s="60"/>
      <c r="S26" s="60"/>
      <c r="T26" s="60"/>
      <c r="U26" s="60"/>
      <c r="V26" s="60"/>
      <c r="W26" s="61"/>
      <c r="X26" s="61"/>
      <c r="Y26" s="62"/>
      <c r="Z26" s="62"/>
      <c r="AA26" s="63"/>
      <c r="AB26" s="42"/>
    </row>
    <row r="27" spans="1:28" s="20" customFormat="1" ht="9.75" customHeight="1" thickBot="1" x14ac:dyDescent="0.5">
      <c r="A27" s="64"/>
      <c r="B27" s="64"/>
      <c r="C27" s="64"/>
      <c r="D27" s="64"/>
      <c r="E27" s="64"/>
      <c r="F27" s="65"/>
      <c r="G27" s="64"/>
      <c r="H27" s="64"/>
      <c r="I27" s="64"/>
      <c r="J27" s="64"/>
      <c r="K27" s="64"/>
      <c r="L27" s="64"/>
      <c r="M27" s="64"/>
      <c r="N27" s="64"/>
      <c r="O27" s="64"/>
      <c r="P27" s="64"/>
      <c r="Q27" s="64"/>
      <c r="R27" s="64"/>
      <c r="S27" s="64"/>
      <c r="T27" s="64"/>
      <c r="U27" s="64"/>
      <c r="V27" s="64"/>
      <c r="W27" s="66"/>
      <c r="X27" s="42"/>
      <c r="Y27" s="42"/>
      <c r="Z27" s="42"/>
      <c r="AA27" s="42"/>
      <c r="AB27" s="42"/>
    </row>
    <row r="28" spans="1:28" s="20" customFormat="1" ht="6.75" customHeight="1" x14ac:dyDescent="0.45">
      <c r="A28" s="64"/>
      <c r="B28" s="67"/>
      <c r="C28" s="68"/>
      <c r="D28" s="68"/>
      <c r="E28" s="68"/>
      <c r="F28" s="69"/>
      <c r="G28" s="68"/>
      <c r="H28" s="70"/>
      <c r="I28" s="64"/>
      <c r="J28" s="67"/>
      <c r="K28" s="68"/>
      <c r="L28" s="68"/>
      <c r="M28" s="68"/>
      <c r="N28" s="68"/>
      <c r="O28" s="70"/>
      <c r="P28" s="64"/>
      <c r="Q28" s="67"/>
      <c r="R28" s="68"/>
      <c r="S28" s="68"/>
      <c r="T28" s="68"/>
      <c r="U28" s="68"/>
      <c r="V28" s="71"/>
      <c r="W28" s="35"/>
      <c r="X28" s="35"/>
      <c r="Y28" s="35"/>
      <c r="Z28" s="35"/>
      <c r="AA28" s="38"/>
      <c r="AB28" s="39"/>
    </row>
    <row r="29" spans="1:28" s="78" customFormat="1" ht="22.5" customHeight="1" x14ac:dyDescent="0.45">
      <c r="A29" s="72"/>
      <c r="B29" s="73"/>
      <c r="C29" s="243" t="s">
        <v>99</v>
      </c>
      <c r="D29" s="243"/>
      <c r="E29" s="243"/>
      <c r="F29" s="243"/>
      <c r="G29" s="243"/>
      <c r="H29" s="140"/>
      <c r="I29" s="141"/>
      <c r="J29" s="215" t="s">
        <v>100</v>
      </c>
      <c r="K29" s="216"/>
      <c r="L29" s="216"/>
      <c r="M29" s="216"/>
      <c r="N29" s="216"/>
      <c r="O29" s="217"/>
      <c r="P29" s="142"/>
      <c r="Q29" s="143"/>
      <c r="R29" s="243" t="s">
        <v>245</v>
      </c>
      <c r="S29" s="243"/>
      <c r="T29" s="243"/>
      <c r="U29" s="243"/>
      <c r="V29" s="243"/>
      <c r="W29" s="243"/>
      <c r="X29" s="243"/>
      <c r="Y29" s="243"/>
      <c r="Z29" s="243"/>
      <c r="AA29" s="76"/>
      <c r="AB29" s="72"/>
    </row>
    <row r="30" spans="1:28" s="78" customFormat="1" ht="6.75" customHeight="1" x14ac:dyDescent="0.45">
      <c r="A30" s="72"/>
      <c r="B30" s="73"/>
      <c r="C30" s="53"/>
      <c r="D30" s="53"/>
      <c r="E30" s="53"/>
      <c r="F30" s="53"/>
      <c r="G30" s="79"/>
      <c r="H30" s="74"/>
      <c r="I30" s="64"/>
      <c r="J30" s="75"/>
      <c r="K30" s="80"/>
      <c r="L30" s="80"/>
      <c r="M30" s="80"/>
      <c r="N30" s="54"/>
      <c r="O30" s="16"/>
      <c r="P30" s="17"/>
      <c r="Q30" s="18"/>
      <c r="R30" s="53"/>
      <c r="S30" s="53"/>
      <c r="T30" s="81"/>
      <c r="U30" s="53"/>
      <c r="V30" s="53"/>
      <c r="W30" s="53"/>
      <c r="X30" s="80"/>
      <c r="Y30" s="80"/>
      <c r="Z30" s="80"/>
      <c r="AA30" s="76"/>
      <c r="AB30" s="72"/>
    </row>
    <row r="31" spans="1:28" s="78" customFormat="1" ht="22.5" customHeight="1" x14ac:dyDescent="0.45">
      <c r="A31" s="72"/>
      <c r="B31" s="73"/>
      <c r="C31" s="232" t="s">
        <v>223</v>
      </c>
      <c r="D31" s="232"/>
      <c r="E31" s="232"/>
      <c r="F31" s="233"/>
      <c r="G31" s="233"/>
      <c r="H31" s="74"/>
      <c r="I31" s="64"/>
      <c r="J31" s="75"/>
      <c r="K31" s="208" t="s">
        <v>101</v>
      </c>
      <c r="L31" s="208"/>
      <c r="M31" s="208"/>
      <c r="N31" s="82"/>
      <c r="O31" s="76"/>
      <c r="P31" s="72"/>
      <c r="Q31" s="77"/>
      <c r="R31" s="211" t="s">
        <v>219</v>
      </c>
      <c r="S31" s="212"/>
      <c r="T31" s="235" t="s">
        <v>220</v>
      </c>
      <c r="U31" s="236"/>
      <c r="V31" s="236"/>
      <c r="W31" s="237"/>
      <c r="X31" s="80"/>
      <c r="Y31" s="191" t="s">
        <v>221</v>
      </c>
      <c r="Z31" s="191"/>
      <c r="AA31" s="76"/>
      <c r="AB31" s="72"/>
    </row>
    <row r="32" spans="1:28" s="78" customFormat="1" ht="19.5" customHeight="1" thickBot="1" x14ac:dyDescent="0.5">
      <c r="A32" s="72"/>
      <c r="B32" s="73"/>
      <c r="C32" s="83"/>
      <c r="D32" s="83"/>
      <c r="E32" s="83"/>
      <c r="F32" s="83"/>
      <c r="G32" s="84"/>
      <c r="H32" s="85"/>
      <c r="I32" s="64"/>
      <c r="J32" s="75"/>
      <c r="K32" s="208" t="s">
        <v>102</v>
      </c>
      <c r="L32" s="208"/>
      <c r="M32" s="208" t="s">
        <v>102</v>
      </c>
      <c r="N32" s="82"/>
      <c r="O32" s="76"/>
      <c r="P32" s="72"/>
      <c r="Q32" s="77"/>
      <c r="R32" s="213"/>
      <c r="S32" s="214"/>
      <c r="T32" s="199"/>
      <c r="U32" s="200"/>
      <c r="V32" s="86"/>
      <c r="W32" s="86"/>
      <c r="X32" s="80"/>
      <c r="Y32" s="192"/>
      <c r="Z32" s="192"/>
      <c r="AA32" s="76"/>
      <c r="AB32" s="72"/>
    </row>
    <row r="33" spans="1:28" s="78" customFormat="1" ht="24.75" customHeight="1" thickBot="1" x14ac:dyDescent="0.5">
      <c r="A33" s="72"/>
      <c r="B33" s="73"/>
      <c r="C33" s="83"/>
      <c r="D33" s="80"/>
      <c r="E33" s="144" t="s">
        <v>258</v>
      </c>
      <c r="F33" s="145" t="s">
        <v>259</v>
      </c>
      <c r="G33" s="145" t="s">
        <v>247</v>
      </c>
      <c r="H33" s="87"/>
      <c r="I33" s="64"/>
      <c r="J33" s="75"/>
      <c r="K33" s="208" t="s">
        <v>105</v>
      </c>
      <c r="L33" s="208"/>
      <c r="M33" s="208" t="s">
        <v>105</v>
      </c>
      <c r="N33" s="88">
        <f>DATEDIF(N31,N32,"d")/7</f>
        <v>0</v>
      </c>
      <c r="O33" s="76"/>
      <c r="P33" s="72"/>
      <c r="Q33" s="77"/>
      <c r="R33" s="199"/>
      <c r="S33" s="200"/>
      <c r="T33" s="189"/>
      <c r="U33" s="190"/>
      <c r="V33" s="89"/>
      <c r="W33" s="89"/>
      <c r="X33" s="80"/>
      <c r="Y33" s="193" t="str">
        <f>IFERROR(AVERAGE(T33:W33),"")</f>
        <v/>
      </c>
      <c r="Z33" s="194"/>
      <c r="AA33" s="76"/>
      <c r="AB33" s="72"/>
    </row>
    <row r="34" spans="1:28" s="78" customFormat="1" ht="22.5" customHeight="1" thickBot="1" x14ac:dyDescent="0.5">
      <c r="A34" s="72"/>
      <c r="B34" s="73"/>
      <c r="C34" s="228" t="s">
        <v>108</v>
      </c>
      <c r="D34" s="228"/>
      <c r="E34" s="82"/>
      <c r="F34" s="91"/>
      <c r="G34" s="159"/>
      <c r="H34" s="92"/>
      <c r="I34" s="64"/>
      <c r="J34" s="75"/>
      <c r="K34" s="208" t="s">
        <v>106</v>
      </c>
      <c r="L34" s="208"/>
      <c r="M34" s="208" t="s">
        <v>106</v>
      </c>
      <c r="N34" s="90"/>
      <c r="O34" s="76"/>
      <c r="P34" s="72"/>
      <c r="Q34" s="77"/>
      <c r="R34" s="199"/>
      <c r="S34" s="200"/>
      <c r="T34" s="189"/>
      <c r="U34" s="190"/>
      <c r="V34" s="89"/>
      <c r="W34" s="89"/>
      <c r="X34" s="80"/>
      <c r="Y34" s="193" t="str">
        <f t="shared" ref="Y34:Y39" si="0">IFERROR(AVERAGE(T34:W34),"")</f>
        <v/>
      </c>
      <c r="Z34" s="194"/>
      <c r="AA34" s="76"/>
      <c r="AB34" s="72"/>
    </row>
    <row r="35" spans="1:28" s="78" customFormat="1" ht="22.5" customHeight="1" thickBot="1" x14ac:dyDescent="0.5">
      <c r="A35" s="72"/>
      <c r="B35" s="73"/>
      <c r="C35" s="228" t="s">
        <v>109</v>
      </c>
      <c r="D35" s="228"/>
      <c r="E35" s="82"/>
      <c r="F35" s="94"/>
      <c r="G35" s="159"/>
      <c r="H35" s="92"/>
      <c r="I35" s="64"/>
      <c r="J35" s="75"/>
      <c r="K35" s="208" t="s">
        <v>243</v>
      </c>
      <c r="L35" s="208"/>
      <c r="M35" s="208" t="s">
        <v>107</v>
      </c>
      <c r="N35" s="93" t="str">
        <f>IFERROR(N34/N33,"")</f>
        <v/>
      </c>
      <c r="O35" s="76"/>
      <c r="P35" s="72"/>
      <c r="Q35" s="77"/>
      <c r="R35" s="199"/>
      <c r="S35" s="200"/>
      <c r="T35" s="189"/>
      <c r="U35" s="190"/>
      <c r="V35" s="89"/>
      <c r="W35" s="89"/>
      <c r="X35" s="80"/>
      <c r="Y35" s="193" t="str">
        <f t="shared" si="0"/>
        <v/>
      </c>
      <c r="Z35" s="194"/>
      <c r="AA35" s="76"/>
      <c r="AB35" s="72"/>
    </row>
    <row r="36" spans="1:28" s="78" customFormat="1" ht="22.5" customHeight="1" thickBot="1" x14ac:dyDescent="0.5">
      <c r="A36" s="72"/>
      <c r="B36" s="73"/>
      <c r="C36" s="228" t="s">
        <v>111</v>
      </c>
      <c r="D36" s="228"/>
      <c r="E36" s="82"/>
      <c r="F36" s="94"/>
      <c r="G36" s="159"/>
      <c r="H36" s="92"/>
      <c r="I36" s="64"/>
      <c r="J36" s="75"/>
      <c r="K36" s="208" t="s">
        <v>79</v>
      </c>
      <c r="L36" s="208"/>
      <c r="M36" s="208" t="s">
        <v>79</v>
      </c>
      <c r="N36" s="95">
        <v>52</v>
      </c>
      <c r="O36" s="76"/>
      <c r="P36" s="72"/>
      <c r="Q36" s="77"/>
      <c r="R36" s="199"/>
      <c r="S36" s="200"/>
      <c r="T36" s="189"/>
      <c r="U36" s="190"/>
      <c r="V36" s="89"/>
      <c r="W36" s="89"/>
      <c r="X36" s="80"/>
      <c r="Y36" s="195" t="str">
        <f t="shared" si="0"/>
        <v/>
      </c>
      <c r="Z36" s="196"/>
      <c r="AA36" s="76"/>
      <c r="AB36" s="72"/>
    </row>
    <row r="37" spans="1:28" s="78" customFormat="1" ht="22.5" customHeight="1" thickBot="1" x14ac:dyDescent="0.5">
      <c r="A37" s="72"/>
      <c r="B37" s="73"/>
      <c r="C37" s="228" t="s">
        <v>113</v>
      </c>
      <c r="D37" s="228"/>
      <c r="E37" s="82"/>
      <c r="F37" s="94"/>
      <c r="G37" s="159"/>
      <c r="H37" s="92"/>
      <c r="I37" s="64"/>
      <c r="J37" s="75"/>
      <c r="K37" s="208" t="s">
        <v>110</v>
      </c>
      <c r="L37" s="208"/>
      <c r="M37" s="208" t="s">
        <v>110</v>
      </c>
      <c r="N37" s="96" t="str">
        <f>IFERROR(N35*N36,"")</f>
        <v/>
      </c>
      <c r="O37" s="76"/>
      <c r="P37" s="72"/>
      <c r="Q37" s="77"/>
      <c r="R37" s="199"/>
      <c r="S37" s="200"/>
      <c r="T37" s="189"/>
      <c r="U37" s="190"/>
      <c r="V37" s="89"/>
      <c r="W37" s="89"/>
      <c r="X37" s="80"/>
      <c r="Y37" s="197" t="str">
        <f t="shared" si="0"/>
        <v/>
      </c>
      <c r="Z37" s="198"/>
      <c r="AA37" s="76"/>
      <c r="AB37" s="72"/>
    </row>
    <row r="38" spans="1:28" s="78" customFormat="1" ht="22.5" customHeight="1" thickBot="1" x14ac:dyDescent="0.5">
      <c r="A38" s="72"/>
      <c r="B38" s="73"/>
      <c r="C38" s="228" t="s">
        <v>115</v>
      </c>
      <c r="D38" s="228"/>
      <c r="E38" s="82"/>
      <c r="F38" s="94"/>
      <c r="G38" s="159"/>
      <c r="H38" s="98"/>
      <c r="I38" s="64"/>
      <c r="J38" s="75"/>
      <c r="K38" s="208" t="s">
        <v>112</v>
      </c>
      <c r="L38" s="208"/>
      <c r="M38" s="208" t="s">
        <v>112</v>
      </c>
      <c r="N38" s="97"/>
      <c r="O38" s="76"/>
      <c r="P38" s="72"/>
      <c r="Q38" s="77"/>
      <c r="R38" s="199"/>
      <c r="S38" s="200"/>
      <c r="T38" s="189"/>
      <c r="U38" s="190"/>
      <c r="V38" s="89"/>
      <c r="W38" s="89"/>
      <c r="X38" s="80"/>
      <c r="Y38" s="197" t="str">
        <f t="shared" si="0"/>
        <v/>
      </c>
      <c r="Z38" s="198"/>
      <c r="AA38" s="76"/>
      <c r="AB38" s="72"/>
    </row>
    <row r="39" spans="1:28" s="78" customFormat="1" ht="22.5" customHeight="1" thickBot="1" x14ac:dyDescent="0.5">
      <c r="A39" s="72"/>
      <c r="B39" s="73"/>
      <c r="C39" s="228" t="s">
        <v>117</v>
      </c>
      <c r="D39" s="228"/>
      <c r="E39" s="82"/>
      <c r="F39" s="94"/>
      <c r="G39" s="160"/>
      <c r="H39" s="99"/>
      <c r="I39" s="64"/>
      <c r="J39" s="75"/>
      <c r="K39" s="208" t="s">
        <v>114</v>
      </c>
      <c r="L39" s="208"/>
      <c r="M39" s="208" t="s">
        <v>114</v>
      </c>
      <c r="N39" s="97"/>
      <c r="O39" s="76"/>
      <c r="P39" s="72"/>
      <c r="Q39" s="77"/>
      <c r="R39" s="199"/>
      <c r="S39" s="200"/>
      <c r="T39" s="189"/>
      <c r="U39" s="190"/>
      <c r="V39" s="89"/>
      <c r="W39" s="89"/>
      <c r="X39" s="80"/>
      <c r="Y39" s="197" t="str">
        <f t="shared" si="0"/>
        <v/>
      </c>
      <c r="Z39" s="198"/>
      <c r="AA39" s="76"/>
      <c r="AB39" s="72"/>
    </row>
    <row r="40" spans="1:28" s="78" customFormat="1" ht="22.5" customHeight="1" thickBot="1" x14ac:dyDescent="0.5">
      <c r="A40" s="72"/>
      <c r="B40" s="73"/>
      <c r="C40" s="228" t="s">
        <v>210</v>
      </c>
      <c r="D40" s="228"/>
      <c r="E40" s="82"/>
      <c r="F40" s="94"/>
      <c r="G40" s="160"/>
      <c r="H40" s="99"/>
      <c r="I40" s="64"/>
      <c r="J40" s="75"/>
      <c r="K40" s="208" t="s">
        <v>244</v>
      </c>
      <c r="L40" s="208"/>
      <c r="M40" s="208" t="s">
        <v>116</v>
      </c>
      <c r="N40" s="155"/>
      <c r="O40" s="76"/>
      <c r="P40" s="72"/>
      <c r="Q40" s="77"/>
      <c r="R40" s="54"/>
      <c r="S40" s="80"/>
      <c r="T40" s="80"/>
      <c r="U40" s="80"/>
      <c r="V40" s="80"/>
      <c r="W40" s="80"/>
      <c r="X40" s="80"/>
      <c r="Y40" s="80"/>
      <c r="Z40" s="80"/>
      <c r="AA40" s="76"/>
      <c r="AB40" s="72"/>
    </row>
    <row r="41" spans="1:28" s="78" customFormat="1" ht="22.5" customHeight="1" thickBot="1" x14ac:dyDescent="0.5">
      <c r="A41" s="72"/>
      <c r="B41" s="73"/>
      <c r="C41" s="228" t="s">
        <v>211</v>
      </c>
      <c r="D41" s="228"/>
      <c r="E41" s="161"/>
      <c r="F41" s="82"/>
      <c r="G41" s="160"/>
      <c r="H41" s="99"/>
      <c r="I41" s="64"/>
      <c r="J41" s="75"/>
      <c r="K41" s="208" t="s">
        <v>80</v>
      </c>
      <c r="L41" s="208"/>
      <c r="M41" s="248" t="s">
        <v>80</v>
      </c>
      <c r="N41" s="154">
        <f>SUM(N37:N40)</f>
        <v>0</v>
      </c>
      <c r="O41" s="76"/>
      <c r="P41" s="72"/>
      <c r="Q41" s="77"/>
      <c r="R41" s="185" t="s">
        <v>246</v>
      </c>
      <c r="S41" s="185"/>
      <c r="T41" s="185"/>
      <c r="U41" s="185"/>
      <c r="V41" s="185"/>
      <c r="W41" s="185"/>
      <c r="X41" s="185"/>
      <c r="Y41" s="185"/>
      <c r="Z41" s="185"/>
      <c r="AA41" s="76"/>
      <c r="AB41" s="72"/>
    </row>
    <row r="42" spans="1:28" s="78" customFormat="1" ht="22.5" customHeight="1" thickBot="1" x14ac:dyDescent="0.5">
      <c r="A42" s="72"/>
      <c r="B42" s="73"/>
      <c r="C42" s="228" t="s">
        <v>212</v>
      </c>
      <c r="D42" s="228"/>
      <c r="E42" s="82"/>
      <c r="F42" s="82"/>
      <c r="G42" s="162"/>
      <c r="H42" s="109"/>
      <c r="I42" s="64"/>
      <c r="J42" s="100"/>
      <c r="K42" s="101"/>
      <c r="L42" s="101"/>
      <c r="M42" s="101"/>
      <c r="N42" s="102"/>
      <c r="O42" s="103"/>
      <c r="P42" s="104"/>
      <c r="Q42" s="105"/>
      <c r="R42" s="106"/>
      <c r="S42" s="106"/>
      <c r="T42" s="106"/>
      <c r="U42" s="106"/>
      <c r="V42" s="106"/>
      <c r="W42" s="106"/>
      <c r="X42" s="106"/>
      <c r="Y42" s="107"/>
      <c r="Z42" s="107"/>
      <c r="AA42" s="108"/>
      <c r="AB42" s="72"/>
    </row>
    <row r="43" spans="1:28" s="78" customFormat="1" ht="22.5" customHeight="1" thickBot="1" x14ac:dyDescent="0.5">
      <c r="A43" s="72"/>
      <c r="B43" s="73"/>
      <c r="C43" s="228" t="s">
        <v>213</v>
      </c>
      <c r="D43" s="228"/>
      <c r="E43" s="82"/>
      <c r="F43" s="82"/>
      <c r="G43" s="162"/>
      <c r="H43" s="109"/>
      <c r="I43" s="64"/>
      <c r="J43" s="64"/>
      <c r="K43" s="64"/>
      <c r="L43" s="64"/>
      <c r="M43" s="64"/>
      <c r="N43" s="104"/>
      <c r="O43" s="104"/>
      <c r="P43" s="104"/>
      <c r="Q43" s="104"/>
      <c r="R43" s="104"/>
      <c r="S43" s="104"/>
      <c r="T43" s="110"/>
      <c r="U43" s="111"/>
      <c r="V43" s="64"/>
      <c r="W43" s="64"/>
      <c r="X43" s="64"/>
      <c r="Y43" s="64"/>
      <c r="Z43" s="64"/>
      <c r="AA43" s="72"/>
      <c r="AB43" s="72"/>
    </row>
    <row r="44" spans="1:28" s="78" customFormat="1" ht="22.5" customHeight="1" x14ac:dyDescent="0.45">
      <c r="A44" s="72"/>
      <c r="B44" s="73"/>
      <c r="C44" s="228" t="s">
        <v>214</v>
      </c>
      <c r="D44" s="228"/>
      <c r="E44" s="82"/>
      <c r="F44" s="82"/>
      <c r="G44" s="162"/>
      <c r="H44" s="109"/>
      <c r="I44" s="64"/>
      <c r="J44" s="67"/>
      <c r="K44" s="186" t="s">
        <v>264</v>
      </c>
      <c r="L44" s="186"/>
      <c r="M44" s="186"/>
      <c r="N44" s="186"/>
      <c r="O44" s="112"/>
      <c r="P44" s="72"/>
      <c r="Q44" s="113"/>
      <c r="R44" s="249" t="s">
        <v>263</v>
      </c>
      <c r="S44" s="249"/>
      <c r="T44" s="249"/>
      <c r="U44" s="249"/>
      <c r="V44" s="249"/>
      <c r="W44" s="249"/>
      <c r="X44" s="249"/>
      <c r="Y44" s="249"/>
      <c r="Z44" s="249"/>
      <c r="AA44" s="112"/>
      <c r="AB44" s="72"/>
    </row>
    <row r="45" spans="1:28" s="78" customFormat="1" ht="22.5" customHeight="1" x14ac:dyDescent="0.45">
      <c r="A45" s="72"/>
      <c r="B45" s="73"/>
      <c r="C45" s="228" t="s">
        <v>215</v>
      </c>
      <c r="D45" s="228"/>
      <c r="E45" s="82"/>
      <c r="F45" s="82"/>
      <c r="G45" s="163"/>
      <c r="H45" s="115"/>
      <c r="I45" s="64"/>
      <c r="J45" s="75"/>
      <c r="K45" s="187"/>
      <c r="L45" s="187"/>
      <c r="M45" s="187"/>
      <c r="N45" s="187"/>
      <c r="O45" s="114"/>
      <c r="P45" s="72"/>
      <c r="Q45" s="73"/>
      <c r="R45" s="216"/>
      <c r="S45" s="216"/>
      <c r="T45" s="216"/>
      <c r="U45" s="216"/>
      <c r="V45" s="216"/>
      <c r="W45" s="216"/>
      <c r="X45" s="216"/>
      <c r="Y45" s="216"/>
      <c r="Z45" s="216"/>
      <c r="AA45" s="114"/>
      <c r="AB45" s="72"/>
    </row>
    <row r="46" spans="1:28" s="78" customFormat="1" ht="9" customHeight="1" thickBot="1" x14ac:dyDescent="0.5">
      <c r="A46" s="72"/>
      <c r="B46" s="73"/>
      <c r="C46" s="81"/>
      <c r="D46" s="81"/>
      <c r="E46" s="118"/>
      <c r="F46" s="118"/>
      <c r="G46" s="119"/>
      <c r="H46" s="120"/>
      <c r="I46" s="64"/>
      <c r="J46" s="75"/>
      <c r="K46" s="188"/>
      <c r="L46" s="188"/>
      <c r="M46" s="188"/>
      <c r="N46" s="188"/>
      <c r="O46" s="114"/>
      <c r="P46" s="72"/>
      <c r="Q46" s="73"/>
      <c r="R46" s="116"/>
      <c r="S46" s="116"/>
      <c r="T46" s="116"/>
      <c r="U46" s="116"/>
      <c r="V46" s="116"/>
      <c r="W46" s="116"/>
      <c r="X46" s="116"/>
      <c r="Y46" s="117"/>
      <c r="Z46" s="117"/>
      <c r="AA46" s="114"/>
      <c r="AB46" s="72"/>
    </row>
    <row r="47" spans="1:28" s="78" customFormat="1" ht="23.25" customHeight="1" thickBot="1" x14ac:dyDescent="0.5">
      <c r="A47" s="72"/>
      <c r="B47" s="73"/>
      <c r="C47" s="247" t="s">
        <v>248</v>
      </c>
      <c r="D47" s="247"/>
      <c r="E47" s="49">
        <f>COUNTIF(G34:G45,"&gt;=1")</f>
        <v>0</v>
      </c>
      <c r="F47" s="121" t="s">
        <v>112</v>
      </c>
      <c r="G47" s="122"/>
      <c r="H47" s="123"/>
      <c r="I47" s="64"/>
      <c r="J47" s="75"/>
      <c r="K47" s="176">
        <f>MAX(Y25,G49,N41)</f>
        <v>0</v>
      </c>
      <c r="L47" s="177"/>
      <c r="M47" s="177"/>
      <c r="N47" s="178"/>
      <c r="O47" s="114"/>
      <c r="P47" s="72"/>
      <c r="Q47" s="73"/>
      <c r="R47" s="246" t="s">
        <v>219</v>
      </c>
      <c r="S47" s="246"/>
      <c r="T47" s="246" t="s">
        <v>255</v>
      </c>
      <c r="U47" s="246"/>
      <c r="V47" s="149" t="s">
        <v>256</v>
      </c>
      <c r="W47" s="149" t="s">
        <v>257</v>
      </c>
      <c r="X47" s="149"/>
      <c r="Y47" s="150" t="s">
        <v>251</v>
      </c>
      <c r="Z47" s="149" t="s">
        <v>252</v>
      </c>
      <c r="AA47" s="114"/>
      <c r="AB47" s="72"/>
    </row>
    <row r="48" spans="1:28" s="78" customFormat="1" ht="22.5" customHeight="1" thickBot="1" x14ac:dyDescent="0.5">
      <c r="A48" s="72"/>
      <c r="B48" s="73"/>
      <c r="C48" s="247" t="s">
        <v>250</v>
      </c>
      <c r="D48" s="247"/>
      <c r="E48" s="124" t="str">
        <f>IFERROR(SUM(G34:G45)/E47,"")</f>
        <v/>
      </c>
      <c r="F48" s="121" t="s">
        <v>240</v>
      </c>
      <c r="G48" s="153"/>
      <c r="H48" s="123"/>
      <c r="I48" s="64"/>
      <c r="J48" s="75"/>
      <c r="K48" s="179"/>
      <c r="L48" s="180"/>
      <c r="M48" s="180"/>
      <c r="N48" s="181"/>
      <c r="O48" s="114"/>
      <c r="P48" s="72"/>
      <c r="Q48" s="73"/>
      <c r="R48" s="199"/>
      <c r="S48" s="200"/>
      <c r="T48" s="244"/>
      <c r="U48" s="245"/>
      <c r="V48" s="165"/>
      <c r="W48" s="166"/>
      <c r="X48" s="49">
        <f>IFERROR(IF(W48="Daily",365,IF(W48="Monthly",12,IF(W48="Quarterly",4,IF(W48="Annually",1,)))),"")</f>
        <v>0</v>
      </c>
      <c r="Y48" s="151" t="str">
        <f>IFERROR((1+(V48/X48))^X48-1, "")</f>
        <v/>
      </c>
      <c r="Z48" s="156" t="str">
        <f>IFERROR(T48*Y48, "")</f>
        <v/>
      </c>
      <c r="AA48" s="114"/>
      <c r="AB48" s="72"/>
    </row>
    <row r="49" spans="1:29" s="78" customFormat="1" ht="22.5" customHeight="1" thickBot="1" x14ac:dyDescent="0.5">
      <c r="A49" s="72"/>
      <c r="B49" s="73"/>
      <c r="C49" s="247" t="s">
        <v>97</v>
      </c>
      <c r="D49" s="247"/>
      <c r="E49" s="124" t="str">
        <f>IFERROR(IF(F31="weekly",E48*52,IF(F31="Bi Weekly",E48*26,IF(F31="2x Monthly",E48*24,IF(F31="Monthly",E48*12,IF(F31="Quarterly",E48*4,""))))),"")</f>
        <v/>
      </c>
      <c r="F49" s="152" t="s">
        <v>241</v>
      </c>
      <c r="G49" s="154" t="str">
        <f>IFERROR(SUM(G47+G48+E49),"")</f>
        <v/>
      </c>
      <c r="H49" s="125"/>
      <c r="I49" s="64"/>
      <c r="J49" s="75"/>
      <c r="K49" s="182"/>
      <c r="L49" s="183"/>
      <c r="M49" s="183"/>
      <c r="N49" s="184"/>
      <c r="O49" s="114"/>
      <c r="P49" s="72"/>
      <c r="Q49" s="73"/>
      <c r="R49" s="199"/>
      <c r="S49" s="200"/>
      <c r="T49" s="244"/>
      <c r="U49" s="245"/>
      <c r="V49" s="165"/>
      <c r="W49" s="166"/>
      <c r="X49" s="49">
        <f>IFERROR(IF(W49="Daily",365,IF(W49="Monthly",12,IF(W49="Quarterly",4,IF(W49="Annually",1,)))),"")</f>
        <v>0</v>
      </c>
      <c r="Y49" s="151" t="str">
        <f>IFERROR((1+(V49/X49))^X49-1, "")</f>
        <v/>
      </c>
      <c r="Z49" s="156" t="str">
        <f>IFERROR(T49*Y49, "")</f>
        <v/>
      </c>
      <c r="AA49" s="114"/>
      <c r="AB49" s="72"/>
    </row>
    <row r="50" spans="1:29" s="78" customFormat="1" ht="12.75" customHeight="1" thickBot="1" x14ac:dyDescent="0.5">
      <c r="A50" s="72"/>
      <c r="B50" s="126"/>
      <c r="C50" s="101"/>
      <c r="D50" s="101"/>
      <c r="E50" s="101"/>
      <c r="F50" s="101"/>
      <c r="G50" s="101"/>
      <c r="H50" s="127"/>
      <c r="I50" s="64"/>
      <c r="J50" s="100"/>
      <c r="K50" s="101"/>
      <c r="L50" s="101"/>
      <c r="M50" s="128"/>
      <c r="N50" s="106"/>
      <c r="O50" s="129"/>
      <c r="P50" s="72"/>
      <c r="Q50" s="126"/>
      <c r="R50" s="106"/>
      <c r="S50" s="106"/>
      <c r="T50" s="106"/>
      <c r="U50" s="106"/>
      <c r="V50" s="106"/>
      <c r="W50" s="106"/>
      <c r="X50" s="106"/>
      <c r="Y50" s="101"/>
      <c r="Z50" s="106"/>
      <c r="AA50" s="129"/>
      <c r="AB50" s="72"/>
    </row>
    <row r="51" spans="1:29" s="78" customFormat="1" ht="12" customHeight="1" x14ac:dyDescent="0.45">
      <c r="A51" s="72"/>
      <c r="B51" s="72"/>
      <c r="C51" s="64"/>
      <c r="D51" s="64"/>
      <c r="E51" s="64"/>
      <c r="F51" s="64"/>
      <c r="G51" s="64"/>
      <c r="H51" s="64"/>
      <c r="I51" s="64"/>
      <c r="J51" s="64"/>
      <c r="K51" s="42"/>
      <c r="L51" s="64"/>
      <c r="M51" s="64"/>
      <c r="N51" s="42"/>
      <c r="O51" s="72"/>
      <c r="P51" s="72"/>
      <c r="Q51" s="72"/>
      <c r="R51" s="72"/>
      <c r="S51" s="72"/>
      <c r="T51" s="72"/>
      <c r="U51" s="72"/>
      <c r="V51" s="72"/>
      <c r="W51" s="72"/>
      <c r="X51" s="72"/>
      <c r="Y51" s="72"/>
      <c r="Z51" s="64"/>
      <c r="AA51" s="72"/>
      <c r="AB51" s="72"/>
      <c r="AC51" s="130"/>
    </row>
    <row r="52" spans="1:29" s="132" customFormat="1" ht="7.5" customHeight="1" x14ac:dyDescent="0.45">
      <c r="A52" s="57"/>
      <c r="B52" s="1"/>
      <c r="C52" s="1"/>
      <c r="D52" s="1"/>
      <c r="E52" s="1"/>
      <c r="F52" s="1"/>
      <c r="G52" s="1"/>
      <c r="H52" s="1"/>
      <c r="I52" s="1"/>
      <c r="J52" s="1"/>
      <c r="K52" s="1"/>
      <c r="L52" s="1"/>
      <c r="M52" s="1"/>
      <c r="N52" s="1"/>
      <c r="O52" s="1"/>
      <c r="P52" s="1"/>
      <c r="Q52" s="1"/>
      <c r="R52" s="1"/>
      <c r="S52" s="1"/>
      <c r="T52" s="1"/>
      <c r="U52" s="1"/>
      <c r="V52" s="1"/>
      <c r="W52" s="1"/>
      <c r="X52" s="1"/>
      <c r="Y52" s="1"/>
      <c r="Z52" s="1"/>
      <c r="AA52" s="15"/>
      <c r="AB52" s="12"/>
      <c r="AC52" s="131"/>
    </row>
    <row r="53" spans="1:29" ht="22.5" customHeight="1" x14ac:dyDescent="0.45">
      <c r="AC53" s="12"/>
    </row>
  </sheetData>
  <sheetProtection algorithmName="SHA-512" hashValue="dv5y4Y0vsExiwuKQa5RtdrfFC2CmzUZrr2jMSvxn4/kJiwMM8LxpP9Z4u5KGYqDhQUilV00EZbWnbRtlKuNmsQ==" saltValue="e1Pihi8Iuq7mUxNMSrpqgA==" spinCount="100000" sheet="1" objects="1" scenarios="1"/>
  <mergeCells count="172">
    <mergeCell ref="R49:S49"/>
    <mergeCell ref="T49:U49"/>
    <mergeCell ref="R47:S47"/>
    <mergeCell ref="T47:U47"/>
    <mergeCell ref="C48:D48"/>
    <mergeCell ref="R48:S48"/>
    <mergeCell ref="T48:U48"/>
    <mergeCell ref="R41:Z41"/>
    <mergeCell ref="C42:D42"/>
    <mergeCell ref="C43:D43"/>
    <mergeCell ref="C44:D44"/>
    <mergeCell ref="K44:N46"/>
    <mergeCell ref="R44:Z45"/>
    <mergeCell ref="C45:D45"/>
    <mergeCell ref="C47:D47"/>
    <mergeCell ref="K47:N49"/>
    <mergeCell ref="C49:D49"/>
    <mergeCell ref="C41:D41"/>
    <mergeCell ref="K41:M41"/>
    <mergeCell ref="R39:S39"/>
    <mergeCell ref="T39:U39"/>
    <mergeCell ref="Y39:Z39"/>
    <mergeCell ref="C40:D40"/>
    <mergeCell ref="K40:M40"/>
    <mergeCell ref="R37:S37"/>
    <mergeCell ref="T37:U37"/>
    <mergeCell ref="Y37:Z37"/>
    <mergeCell ref="C38:D38"/>
    <mergeCell ref="K38:M38"/>
    <mergeCell ref="R38:S38"/>
    <mergeCell ref="T38:U38"/>
    <mergeCell ref="Y38:Z38"/>
    <mergeCell ref="C37:D37"/>
    <mergeCell ref="K37:M37"/>
    <mergeCell ref="C39:D39"/>
    <mergeCell ref="K39:M39"/>
    <mergeCell ref="R35:S35"/>
    <mergeCell ref="T35:U35"/>
    <mergeCell ref="Y35:Z35"/>
    <mergeCell ref="C36:D36"/>
    <mergeCell ref="K36:M36"/>
    <mergeCell ref="R36:S36"/>
    <mergeCell ref="T36:U36"/>
    <mergeCell ref="Y36:Z36"/>
    <mergeCell ref="R33:S33"/>
    <mergeCell ref="T33:U33"/>
    <mergeCell ref="Y33:Z33"/>
    <mergeCell ref="C34:D34"/>
    <mergeCell ref="K34:M34"/>
    <mergeCell ref="R34:S34"/>
    <mergeCell ref="T34:U34"/>
    <mergeCell ref="Y34:Z34"/>
    <mergeCell ref="K33:M33"/>
    <mergeCell ref="C35:D35"/>
    <mergeCell ref="K35:M35"/>
    <mergeCell ref="Y25:Z25"/>
    <mergeCell ref="C29:G29"/>
    <mergeCell ref="J29:O29"/>
    <mergeCell ref="R29:Z29"/>
    <mergeCell ref="C31:E31"/>
    <mergeCell ref="F31:G31"/>
    <mergeCell ref="K31:M31"/>
    <mergeCell ref="R31:S32"/>
    <mergeCell ref="T31:W31"/>
    <mergeCell ref="Y31:Z31"/>
    <mergeCell ref="K32:M32"/>
    <mergeCell ref="T32:U32"/>
    <mergeCell ref="Y32:Z32"/>
    <mergeCell ref="G23:L23"/>
    <mergeCell ref="W23:X23"/>
    <mergeCell ref="Y23:Z23"/>
    <mergeCell ref="G24:L24"/>
    <mergeCell ref="V24:X24"/>
    <mergeCell ref="Y24:Z24"/>
    <mergeCell ref="H22:K22"/>
    <mergeCell ref="L22:M22"/>
    <mergeCell ref="O22:R22"/>
    <mergeCell ref="T22:U22"/>
    <mergeCell ref="Y22:Z22"/>
    <mergeCell ref="H21:K21"/>
    <mergeCell ref="L21:M21"/>
    <mergeCell ref="O21:R21"/>
    <mergeCell ref="T21:U21"/>
    <mergeCell ref="Y21:Z21"/>
    <mergeCell ref="Y19:Z19"/>
    <mergeCell ref="C20:F20"/>
    <mergeCell ref="H20:K20"/>
    <mergeCell ref="L20:M20"/>
    <mergeCell ref="O20:R20"/>
    <mergeCell ref="T20:U20"/>
    <mergeCell ref="Y20:Z20"/>
    <mergeCell ref="C19:F19"/>
    <mergeCell ref="H19:K19"/>
    <mergeCell ref="L19:M19"/>
    <mergeCell ref="O19:R19"/>
    <mergeCell ref="T19:U19"/>
    <mergeCell ref="C21:F21"/>
    <mergeCell ref="Y17:Z17"/>
    <mergeCell ref="C18:F18"/>
    <mergeCell ref="H18:K18"/>
    <mergeCell ref="L18:M18"/>
    <mergeCell ref="O18:R18"/>
    <mergeCell ref="T18:U18"/>
    <mergeCell ref="Y18:Z18"/>
    <mergeCell ref="C17:F17"/>
    <mergeCell ref="H17:K17"/>
    <mergeCell ref="L17:M17"/>
    <mergeCell ref="O17:R17"/>
    <mergeCell ref="T17:U17"/>
    <mergeCell ref="Y15:Z15"/>
    <mergeCell ref="C16:F16"/>
    <mergeCell ref="H16:K16"/>
    <mergeCell ref="L16:M16"/>
    <mergeCell ref="O16:R16"/>
    <mergeCell ref="T16:U16"/>
    <mergeCell ref="Y16:Z16"/>
    <mergeCell ref="C15:D15"/>
    <mergeCell ref="H15:K15"/>
    <mergeCell ref="L15:M15"/>
    <mergeCell ref="O15:R15"/>
    <mergeCell ref="T15:U15"/>
    <mergeCell ref="Y13:Z13"/>
    <mergeCell ref="C14:F14"/>
    <mergeCell ref="H14:K14"/>
    <mergeCell ref="L14:M14"/>
    <mergeCell ref="O14:R14"/>
    <mergeCell ref="T14:U14"/>
    <mergeCell ref="Y14:Z14"/>
    <mergeCell ref="C13:F13"/>
    <mergeCell ref="H13:K13"/>
    <mergeCell ref="L13:M13"/>
    <mergeCell ref="O13:R13"/>
    <mergeCell ref="T13:U13"/>
    <mergeCell ref="L9:M9"/>
    <mergeCell ref="O9:R9"/>
    <mergeCell ref="T9:U9"/>
    <mergeCell ref="Y11:Z11"/>
    <mergeCell ref="C12:F12"/>
    <mergeCell ref="H12:K12"/>
    <mergeCell ref="L12:M12"/>
    <mergeCell ref="O12:R12"/>
    <mergeCell ref="T12:U12"/>
    <mergeCell ref="Y12:Z12"/>
    <mergeCell ref="C11:F11"/>
    <mergeCell ref="H11:K11"/>
    <mergeCell ref="L11:M11"/>
    <mergeCell ref="O11:R11"/>
    <mergeCell ref="T11:U11"/>
    <mergeCell ref="C22:F22"/>
    <mergeCell ref="C23:F24"/>
    <mergeCell ref="I1:AA3"/>
    <mergeCell ref="C7:F7"/>
    <mergeCell ref="H7:K7"/>
    <mergeCell ref="L7:M7"/>
    <mergeCell ref="O7:R7"/>
    <mergeCell ref="T7:U7"/>
    <mergeCell ref="Y7:Z7"/>
    <mergeCell ref="C8:F8"/>
    <mergeCell ref="H8:K8"/>
    <mergeCell ref="L8:M8"/>
    <mergeCell ref="O8:R8"/>
    <mergeCell ref="T8:U8"/>
    <mergeCell ref="Y8:Z8"/>
    <mergeCell ref="Y9:Z9"/>
    <mergeCell ref="C10:F10"/>
    <mergeCell ref="H10:K10"/>
    <mergeCell ref="L10:M10"/>
    <mergeCell ref="O10:R10"/>
    <mergeCell ref="T10:U10"/>
    <mergeCell ref="Y10:Z10"/>
    <mergeCell ref="C9:F9"/>
    <mergeCell ref="H9:K9"/>
  </mergeCells>
  <dataValidations disablePrompts="1" count="2">
    <dataValidation type="list" allowBlank="1" showInputMessage="1" showErrorMessage="1" sqref="G24:J24" xr:uid="{82BB9161-D7C1-4CB3-AB4F-A8630BD31405}">
      <formula1>$G$45:$G$46</formula1>
    </dataValidation>
    <dataValidation type="list" allowBlank="1" showInputMessage="1" showErrorMessage="1" sqref="G32:H32" xr:uid="{91906178-FA3A-46CF-B9E4-452B12E432D3}">
      <formula1>$G$40:$G$44</formula1>
    </dataValidation>
  </dataValidations>
  <printOptions horizontalCentered="1" verticalCentered="1"/>
  <pageMargins left="0.2" right="0.2" top="0.5" bottom="0.5" header="0.3" footer="0.3"/>
  <pageSetup scale="54" fitToHeight="0" orientation="landscape" r:id="rId1"/>
  <headerFooter>
    <oddHeader>&amp;C&amp;"Arial,Bold"&amp;14&amp;K0070C0&amp;A</oddHeader>
    <firstHeader>&amp;C&amp;A</firstHead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31A06497-BBD2-40B8-9AE6-EDA82541CFB3}">
          <x14:formula1>
            <xm:f>Tables!$B$30:$B$33</xm:f>
          </x14:formula1>
          <xm:sqref>W48:W49</xm:sqref>
        </x14:dataValidation>
        <x14:dataValidation type="list" allowBlank="1" showInputMessage="1" showErrorMessage="1" xr:uid="{0C75617F-0790-481D-8591-F927F5DC86FF}">
          <x14:formula1>
            <xm:f>Tables!$A$30:$A$45</xm:f>
          </x14:formula1>
          <xm:sqref>T32:W32</xm:sqref>
        </x14:dataValidation>
        <x14:dataValidation type="list" allowBlank="1" showInputMessage="1" showErrorMessage="1" xr:uid="{CCF2EA2C-9A1A-4B24-AB0F-D9703C0966BC}">
          <x14:formula1>
            <xm:f>Tables!$A$2:$A$15</xm:f>
          </x14:formula1>
          <xm:sqref>R33:S39 R48:S49</xm:sqref>
        </x14:dataValidation>
        <x14:dataValidation type="list" allowBlank="1" showInputMessage="1" showErrorMessage="1" xr:uid="{1187C6A2-08B9-4094-891B-E1690058A59D}">
          <x14:formula1>
            <xm:f>Tables!$A$23:$A$27</xm:f>
          </x14:formula1>
          <xm:sqref>F31:G31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topLeftCell="A9" workbookViewId="0">
      <selection activeCell="E41" sqref="E41"/>
    </sheetView>
  </sheetViews>
  <sheetFormatPr defaultRowHeight="14.25" x14ac:dyDescent="0.45"/>
  <cols>
    <col min="1" max="1" width="39.59765625" customWidth="1"/>
    <col min="2" max="2" width="18.86328125" customWidth="1"/>
    <col min="3" max="3" width="16.86328125" customWidth="1"/>
    <col min="4" max="4" width="14.59765625" customWidth="1"/>
    <col min="5" max="5" width="22" customWidth="1"/>
    <col min="6" max="6" width="37" customWidth="1"/>
    <col min="7" max="7" width="23.1328125" customWidth="1"/>
  </cols>
  <sheetData>
    <row r="1" spans="1:7" x14ac:dyDescent="0.45">
      <c r="A1" t="s">
        <v>125</v>
      </c>
      <c r="B1" t="s">
        <v>126</v>
      </c>
      <c r="C1" t="s">
        <v>127</v>
      </c>
      <c r="D1" t="s">
        <v>128</v>
      </c>
      <c r="E1" t="s">
        <v>129</v>
      </c>
      <c r="F1" t="s">
        <v>130</v>
      </c>
      <c r="G1" t="s">
        <v>131</v>
      </c>
    </row>
    <row r="2" spans="1:7" x14ac:dyDescent="0.45">
      <c r="A2" t="s">
        <v>132</v>
      </c>
      <c r="B2" t="s">
        <v>133</v>
      </c>
      <c r="C2" t="s">
        <v>134</v>
      </c>
      <c r="D2" t="s">
        <v>135</v>
      </c>
      <c r="E2" s="2" t="s">
        <v>136</v>
      </c>
      <c r="F2" t="s">
        <v>49</v>
      </c>
      <c r="G2" t="s">
        <v>137</v>
      </c>
    </row>
    <row r="3" spans="1:7" x14ac:dyDescent="0.45">
      <c r="A3" t="s">
        <v>138</v>
      </c>
      <c r="B3" t="s">
        <v>139</v>
      </c>
      <c r="C3" t="s">
        <v>140</v>
      </c>
      <c r="D3" t="s">
        <v>141</v>
      </c>
      <c r="E3" s="2" t="s">
        <v>142</v>
      </c>
      <c r="F3" t="s">
        <v>52</v>
      </c>
      <c r="G3" t="s">
        <v>143</v>
      </c>
    </row>
    <row r="4" spans="1:7" x14ac:dyDescent="0.45">
      <c r="A4" t="s">
        <v>144</v>
      </c>
      <c r="C4" t="s">
        <v>145</v>
      </c>
      <c r="D4" t="s">
        <v>146</v>
      </c>
      <c r="E4" t="s">
        <v>195</v>
      </c>
      <c r="F4" t="s">
        <v>148</v>
      </c>
      <c r="G4" t="s">
        <v>149</v>
      </c>
    </row>
    <row r="5" spans="1:7" x14ac:dyDescent="0.45">
      <c r="A5" t="s">
        <v>121</v>
      </c>
      <c r="C5" t="s">
        <v>150</v>
      </c>
      <c r="D5" t="s">
        <v>151</v>
      </c>
      <c r="E5" s="2" t="s">
        <v>147</v>
      </c>
      <c r="F5" t="s">
        <v>153</v>
      </c>
      <c r="G5" t="s">
        <v>154</v>
      </c>
    </row>
    <row r="6" spans="1:7" x14ac:dyDescent="0.45">
      <c r="A6" t="s">
        <v>155</v>
      </c>
      <c r="C6" t="s">
        <v>156</v>
      </c>
      <c r="D6" t="s">
        <v>157</v>
      </c>
      <c r="E6" s="2" t="s">
        <v>152</v>
      </c>
      <c r="F6" t="s">
        <v>55</v>
      </c>
      <c r="G6" t="s">
        <v>159</v>
      </c>
    </row>
    <row r="7" spans="1:7" x14ac:dyDescent="0.45">
      <c r="A7" t="s">
        <v>160</v>
      </c>
      <c r="C7" t="s">
        <v>161</v>
      </c>
      <c r="D7" t="s">
        <v>162</v>
      </c>
      <c r="E7" s="2" t="s">
        <v>158</v>
      </c>
      <c r="F7" t="s">
        <v>164</v>
      </c>
      <c r="G7" t="s">
        <v>165</v>
      </c>
    </row>
    <row r="8" spans="1:7" x14ac:dyDescent="0.45">
      <c r="A8" t="s">
        <v>166</v>
      </c>
      <c r="C8" t="s">
        <v>167</v>
      </c>
      <c r="D8" t="s">
        <v>168</v>
      </c>
      <c r="E8" s="2" t="s">
        <v>163</v>
      </c>
      <c r="F8" t="s">
        <v>170</v>
      </c>
      <c r="G8" t="s">
        <v>171</v>
      </c>
    </row>
    <row r="9" spans="1:7" x14ac:dyDescent="0.45">
      <c r="A9" t="s">
        <v>172</v>
      </c>
      <c r="C9" t="s">
        <v>173</v>
      </c>
      <c r="E9" s="2" t="s">
        <v>169</v>
      </c>
      <c r="F9" t="s">
        <v>175</v>
      </c>
      <c r="G9" t="s">
        <v>176</v>
      </c>
    </row>
    <row r="10" spans="1:7" x14ac:dyDescent="0.45">
      <c r="A10" t="s">
        <v>177</v>
      </c>
      <c r="C10" t="s">
        <v>178</v>
      </c>
      <c r="E10" s="2" t="s">
        <v>174</v>
      </c>
      <c r="F10" t="s">
        <v>180</v>
      </c>
      <c r="G10" t="s">
        <v>177</v>
      </c>
    </row>
    <row r="11" spans="1:7" x14ac:dyDescent="0.45">
      <c r="A11" t="s">
        <v>181</v>
      </c>
      <c r="C11" t="s">
        <v>200</v>
      </c>
      <c r="E11" s="2" t="s">
        <v>179</v>
      </c>
      <c r="F11" t="s">
        <v>183</v>
      </c>
    </row>
    <row r="12" spans="1:7" x14ac:dyDescent="0.45">
      <c r="A12" t="s">
        <v>184</v>
      </c>
      <c r="E12" s="2" t="s">
        <v>182</v>
      </c>
      <c r="F12" t="s">
        <v>186</v>
      </c>
    </row>
    <row r="13" spans="1:7" x14ac:dyDescent="0.45">
      <c r="A13" t="s">
        <v>187</v>
      </c>
      <c r="E13" s="2" t="s">
        <v>192</v>
      </c>
    </row>
    <row r="14" spans="1:7" x14ac:dyDescent="0.45">
      <c r="A14" t="s">
        <v>189</v>
      </c>
      <c r="E14" s="2" t="s">
        <v>185</v>
      </c>
    </row>
    <row r="15" spans="1:7" x14ac:dyDescent="0.45">
      <c r="A15" t="s">
        <v>190</v>
      </c>
      <c r="E15" s="2" t="s">
        <v>188</v>
      </c>
    </row>
    <row r="17" spans="1:7" ht="14.65" thickBot="1" x14ac:dyDescent="0.5">
      <c r="A17" t="s">
        <v>202</v>
      </c>
      <c r="D17" t="s">
        <v>191</v>
      </c>
    </row>
    <row r="18" spans="1:7" x14ac:dyDescent="0.45">
      <c r="A18" t="s">
        <v>203</v>
      </c>
      <c r="C18" s="3"/>
      <c r="D18" s="4"/>
      <c r="E18" s="4"/>
      <c r="F18" s="4"/>
      <c r="G18" s="5"/>
    </row>
    <row r="19" spans="1:7" x14ac:dyDescent="0.45">
      <c r="A19" t="s">
        <v>204</v>
      </c>
      <c r="C19" s="6"/>
      <c r="D19">
        <f>COUNTA('Household Eligibility Cert.'!H86,'Household Eligibility Cert.'!H88,'Household Eligibility Cert.'!H90,'Household Eligibility Cert.'!H92)</f>
        <v>0</v>
      </c>
      <c r="E19">
        <f>COUNTA('Household Eligibility Cert.'!S86,'Household Eligibility Cert.'!S88,'Household Eligibility Cert.'!S90,'Household Eligibility Cert.'!S92)</f>
        <v>0</v>
      </c>
      <c r="F19">
        <f>COUNTA('Household Eligibility Cert.'!AC86,'Household Eligibility Cert.'!AC88,'Household Eligibility Cert.'!AC90,'Household Eligibility Cert.'!AC92)</f>
        <v>0</v>
      </c>
      <c r="G19" s="7"/>
    </row>
    <row r="20" spans="1:7" ht="14.65" thickBot="1" x14ac:dyDescent="0.5">
      <c r="A20" t="s">
        <v>205</v>
      </c>
      <c r="C20" s="8"/>
      <c r="D20" s="9"/>
      <c r="E20" s="9"/>
      <c r="F20" s="9"/>
      <c r="G20" s="10"/>
    </row>
    <row r="22" spans="1:7" x14ac:dyDescent="0.45">
      <c r="A22" t="s">
        <v>216</v>
      </c>
    </row>
    <row r="23" spans="1:7" x14ac:dyDescent="0.45">
      <c r="A23" t="s">
        <v>118</v>
      </c>
    </row>
    <row r="24" spans="1:7" x14ac:dyDescent="0.45">
      <c r="A24" t="s">
        <v>217</v>
      </c>
    </row>
    <row r="25" spans="1:7" x14ac:dyDescent="0.45">
      <c r="A25" t="s">
        <v>218</v>
      </c>
    </row>
    <row r="26" spans="1:7" x14ac:dyDescent="0.45">
      <c r="A26" t="s">
        <v>119</v>
      </c>
    </row>
    <row r="27" spans="1:7" x14ac:dyDescent="0.45">
      <c r="A27" t="s">
        <v>120</v>
      </c>
    </row>
    <row r="30" spans="1:7" x14ac:dyDescent="0.45">
      <c r="A30" t="s">
        <v>224</v>
      </c>
      <c r="B30" t="s">
        <v>253</v>
      </c>
    </row>
    <row r="31" spans="1:7" x14ac:dyDescent="0.45">
      <c r="A31" t="s">
        <v>225</v>
      </c>
      <c r="B31" t="s">
        <v>119</v>
      </c>
    </row>
    <row r="32" spans="1:7" x14ac:dyDescent="0.45">
      <c r="A32" t="s">
        <v>226</v>
      </c>
      <c r="B32" t="s">
        <v>120</v>
      </c>
    </row>
    <row r="33" spans="1:2" x14ac:dyDescent="0.45">
      <c r="A33" t="s">
        <v>227</v>
      </c>
      <c r="B33" t="s">
        <v>254</v>
      </c>
    </row>
    <row r="34" spans="1:2" x14ac:dyDescent="0.45">
      <c r="A34" t="s">
        <v>228</v>
      </c>
    </row>
    <row r="35" spans="1:2" x14ac:dyDescent="0.45">
      <c r="A35" t="s">
        <v>229</v>
      </c>
    </row>
    <row r="36" spans="1:2" x14ac:dyDescent="0.45">
      <c r="A36" t="s">
        <v>230</v>
      </c>
    </row>
    <row r="37" spans="1:2" x14ac:dyDescent="0.45">
      <c r="A37" t="s">
        <v>231</v>
      </c>
    </row>
    <row r="38" spans="1:2" x14ac:dyDescent="0.45">
      <c r="A38" t="s">
        <v>232</v>
      </c>
    </row>
    <row r="39" spans="1:2" x14ac:dyDescent="0.45">
      <c r="A39" t="s">
        <v>233</v>
      </c>
    </row>
    <row r="40" spans="1:2" x14ac:dyDescent="0.45">
      <c r="A40" t="s">
        <v>234</v>
      </c>
    </row>
    <row r="41" spans="1:2" x14ac:dyDescent="0.45">
      <c r="A41" t="s">
        <v>235</v>
      </c>
    </row>
    <row r="42" spans="1:2" x14ac:dyDescent="0.45">
      <c r="A42" t="s">
        <v>236</v>
      </c>
    </row>
    <row r="43" spans="1:2" x14ac:dyDescent="0.45">
      <c r="A43" t="s">
        <v>237</v>
      </c>
    </row>
    <row r="44" spans="1:2" x14ac:dyDescent="0.45">
      <c r="A44" t="s">
        <v>238</v>
      </c>
    </row>
    <row r="45" spans="1:2" x14ac:dyDescent="0.45">
      <c r="A45" t="s">
        <v>239</v>
      </c>
    </row>
  </sheetData>
  <sortState xmlns:xlrd2="http://schemas.microsoft.com/office/spreadsheetml/2017/richdata2" ref="A2:A15">
    <sortCondition ref="A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36530583-d37e-476d-bec1-78c93f490d48">HUD Handbook &amp; Changes</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E00665C54DE44C87CEAF6E35ABB604" ma:contentTypeVersion="6" ma:contentTypeDescription="Create a new document." ma:contentTypeScope="" ma:versionID="8c9f8890b422bc0ab59f7d4baa0b6bc1">
  <xsd:schema xmlns:xsd="http://www.w3.org/2001/XMLSchema" xmlns:xs="http://www.w3.org/2001/XMLSchema" xmlns:p="http://schemas.microsoft.com/office/2006/metadata/properties" xmlns:ns2="36530583-d37e-476d-bec1-78c93f490d48" xmlns:ns3="f29147a1-24d3-4954-9b12-9b1ac7ffa5ba" targetNamespace="http://schemas.microsoft.com/office/2006/metadata/properties" ma:root="true" ma:fieldsID="917a59b5b45e443fa0814d5bd0e5c020" ns2:_="" ns3:_="">
    <xsd:import namespace="36530583-d37e-476d-bec1-78c93f490d48"/>
    <xsd:import namespace="f29147a1-24d3-4954-9b12-9b1ac7ffa5ba"/>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530583-d37e-476d-bec1-78c93f490d48" elementFormDefault="qualified">
    <xsd:import namespace="http://schemas.microsoft.com/office/2006/documentManagement/types"/>
    <xsd:import namespace="http://schemas.microsoft.com/office/infopath/2007/PartnerControls"/>
    <xsd:element name="Category" ma:index="8" nillable="true" ma:displayName="Category" ma:default="HUD Handbook &amp; Changes" ma:format="Dropdown" ma:internalName="Category">
      <xsd:simpleType>
        <xsd:union memberTypes="dms:Text">
          <xsd:simpleType>
            <xsd:restriction base="dms:Choice">
              <xsd:enumeration value="HUD Handbook &amp; Changes"/>
              <xsd:enumeration value="OH Policy &amp; Procedures"/>
              <xsd:enumeration value="OH Forms"/>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147a1-24d3-4954-9b12-9b1ac7ffa5b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44D7CE-055C-4EC5-BF13-4F9FB77CF9E4}">
  <ds:schemaRefs>
    <ds:schemaRef ds:uri="f29147a1-24d3-4954-9b12-9b1ac7ffa5ba"/>
    <ds:schemaRef ds:uri="36530583-d37e-476d-bec1-78c93f490d48"/>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18B1ECCC-A700-4714-B702-82D4C7707449}">
  <ds:schemaRefs>
    <ds:schemaRef ds:uri="http://schemas.microsoft.com/sharepoint/v3/contenttype/forms"/>
  </ds:schemaRefs>
</ds:datastoreItem>
</file>

<file path=customXml/itemProps3.xml><?xml version="1.0" encoding="utf-8"?>
<ds:datastoreItem xmlns:ds="http://schemas.openxmlformats.org/officeDocument/2006/customXml" ds:itemID="{0726FF8B-6D0C-4770-80FB-0837BA741D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530583-d37e-476d-bec1-78c93f490d48"/>
    <ds:schemaRef ds:uri="f29147a1-24d3-4954-9b12-9b1ac7ffa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Household Eligibility Cert.</vt:lpstr>
      <vt:lpstr>HH-Member 1 Calculation Sheet</vt:lpstr>
      <vt:lpstr>HH-Member 2 Calculation Sheet</vt:lpstr>
      <vt:lpstr>HH-Member 3 Calculation Sheet</vt:lpstr>
      <vt:lpstr>Tables</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Bombara, Justin</dc:creator>
  <cp:keywords/>
  <dc:description/>
  <cp:lastModifiedBy>Jamie Wood</cp:lastModifiedBy>
  <cp:revision/>
  <cp:lastPrinted>2023-08-08T00:24:45Z</cp:lastPrinted>
  <dcterms:created xsi:type="dcterms:W3CDTF">2016-04-14T16:19:35Z</dcterms:created>
  <dcterms:modified xsi:type="dcterms:W3CDTF">2023-09-01T20:03:08Z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0x01010045E00665C54DE44C87CEAF6E35ABB604</vt:lpwstr>
  </property>
</Properties>
</file>